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jamalaharrison/Downloads/"/>
    </mc:Choice>
  </mc:AlternateContent>
  <xr:revisionPtr revIDLastSave="0" documentId="8_{98C53C64-66BD-3147-99CC-B48610E1CA6F}" xr6:coauthVersionLast="47" xr6:coauthVersionMax="47" xr10:uidLastSave="{00000000-0000-0000-0000-000000000000}"/>
  <bookViews>
    <workbookView xWindow="0" yWindow="0" windowWidth="28800" windowHeight="18000" activeTab="1" xr2:uid="{00000000-000D-0000-FFFF-FFFF00000000}"/>
  </bookViews>
  <sheets>
    <sheet name="Cover Sheet + Disclaimer" sheetId="1" r:id="rId1"/>
    <sheet name="SAMPLE_Budget" sheetId="4" r:id="rId2"/>
    <sheet name="SAMPLE_Maintenance" sheetId="5" r:id="rId3"/>
    <sheet name="BLANK_Budget" sheetId="2" r:id="rId4"/>
    <sheet name="BLANK_Solar Maintenance" sheetId="3"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9vnX5wWKOfehjVx6Z5VGuk9MFLA=="/>
    </ext>
  </extLst>
</workbook>
</file>

<file path=xl/calcChain.xml><?xml version="1.0" encoding="utf-8"?>
<calcChain xmlns="http://schemas.openxmlformats.org/spreadsheetml/2006/main">
  <c r="F26" i="5" l="1"/>
  <c r="F27" i="5" s="1"/>
  <c r="F28" i="5" s="1"/>
  <c r="B20" i="5"/>
  <c r="F18" i="5"/>
  <c r="F19" i="5" s="1"/>
  <c r="F20" i="5" s="1"/>
  <c r="B13" i="5"/>
  <c r="I12" i="5"/>
  <c r="I13" i="5" s="1"/>
  <c r="I9" i="5"/>
  <c r="B9" i="5"/>
  <c r="I7" i="5"/>
  <c r="F7" i="5"/>
  <c r="F9" i="5" s="1"/>
  <c r="B6" i="5"/>
  <c r="B7" i="5" s="1"/>
  <c r="H33" i="4"/>
  <c r="G33" i="4" s="1"/>
  <c r="G32" i="4"/>
  <c r="G31" i="4"/>
  <c r="H30" i="4"/>
  <c r="G30" i="4" s="1"/>
  <c r="H29" i="4"/>
  <c r="G29" i="4" s="1"/>
  <c r="H28" i="4"/>
  <c r="G28" i="4" s="1"/>
  <c r="H27" i="4"/>
  <c r="G27" i="4" s="1"/>
  <c r="H26" i="4"/>
  <c r="G26" i="4"/>
  <c r="G25" i="4"/>
  <c r="C25" i="4"/>
  <c r="G24" i="4"/>
  <c r="H24" i="4" s="1"/>
  <c r="C24" i="4"/>
  <c r="G23" i="4"/>
  <c r="H23" i="4" s="1"/>
  <c r="C23" i="4"/>
  <c r="G22" i="4"/>
  <c r="H22" i="4" s="1"/>
  <c r="C22" i="4"/>
  <c r="H21" i="4"/>
  <c r="G21" i="4"/>
  <c r="C21" i="4"/>
  <c r="G20" i="4"/>
  <c r="H20" i="4" s="1"/>
  <c r="H19" i="4"/>
  <c r="G19" i="4"/>
  <c r="H18" i="4"/>
  <c r="G18" i="4"/>
  <c r="H17" i="4"/>
  <c r="G17" i="4" s="1"/>
  <c r="C12" i="4"/>
  <c r="G12" i="4" s="1"/>
  <c r="H12" i="4" s="1"/>
  <c r="G10" i="4"/>
  <c r="H10" i="4" s="1"/>
  <c r="G9" i="4"/>
  <c r="B9" i="4"/>
  <c r="H9" i="4" s="1"/>
  <c r="G8" i="4"/>
  <c r="B8" i="4"/>
  <c r="H8" i="4" s="1"/>
  <c r="F26" i="3"/>
  <c r="F27" i="3" s="1"/>
  <c r="F28" i="3" s="1"/>
  <c r="B20" i="3"/>
  <c r="F18" i="3"/>
  <c r="F19" i="3" s="1"/>
  <c r="F20" i="3" s="1"/>
  <c r="B13" i="3"/>
  <c r="H28" i="2" s="1"/>
  <c r="G28" i="2" s="1"/>
  <c r="I12" i="3"/>
  <c r="I13" i="3" s="1"/>
  <c r="H30" i="2" s="1"/>
  <c r="G30" i="2" s="1"/>
  <c r="B9" i="3"/>
  <c r="F7" i="3"/>
  <c r="F9" i="3" s="1"/>
  <c r="H29" i="2" s="1"/>
  <c r="G29" i="2" s="1"/>
  <c r="B6" i="3"/>
  <c r="B7" i="3" s="1"/>
  <c r="H34" i="2" s="1"/>
  <c r="G34" i="2" s="1"/>
  <c r="G33" i="2"/>
  <c r="G32" i="2"/>
  <c r="H27" i="2"/>
  <c r="G27" i="2"/>
  <c r="G26" i="2"/>
  <c r="C26" i="2"/>
  <c r="G25" i="2"/>
  <c r="C25" i="2"/>
  <c r="G24" i="2"/>
  <c r="H24" i="2" s="1"/>
  <c r="G23" i="2"/>
  <c r="H23" i="2" s="1"/>
  <c r="C23" i="2"/>
  <c r="G22" i="2"/>
  <c r="C22" i="2"/>
  <c r="H22" i="2" s="1"/>
  <c r="G21" i="2"/>
  <c r="H21" i="2" s="1"/>
  <c r="G20" i="2"/>
  <c r="H20" i="2" s="1"/>
  <c r="H19" i="2"/>
  <c r="G19" i="2" s="1"/>
  <c r="H18" i="2"/>
  <c r="G13" i="2"/>
  <c r="H13" i="2" s="1"/>
  <c r="G11" i="2"/>
  <c r="H11" i="2" s="1"/>
  <c r="G10" i="2"/>
  <c r="H10" i="2" s="1"/>
  <c r="G9" i="2"/>
  <c r="H9" i="2" s="1"/>
  <c r="H25" i="4" l="1"/>
  <c r="H25" i="2"/>
  <c r="H26" i="2"/>
  <c r="H34" i="4"/>
  <c r="H14" i="4"/>
  <c r="H36" i="4"/>
  <c r="G36" i="4" s="1"/>
  <c r="H15" i="2"/>
  <c r="H31" i="2"/>
  <c r="G31" i="2" s="1"/>
  <c r="G18" i="2"/>
  <c r="H39" i="4" l="1"/>
  <c r="G39" i="4" s="1"/>
  <c r="G14" i="4"/>
  <c r="G15" i="2"/>
  <c r="H35" i="2"/>
  <c r="H37" i="2" s="1"/>
  <c r="G37" i="2" l="1"/>
  <c r="H40" i="2"/>
  <c r="G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Menius</author>
  </authors>
  <commentList>
    <comment ref="A17" authorId="0" shapeId="0" xr:uid="{00000000-0006-0000-0200-000001000000}">
      <text>
        <r>
          <rPr>
            <b/>
            <sz val="9"/>
            <color indexed="81"/>
            <rFont val="Tahoma"/>
            <family val="2"/>
          </rPr>
          <t>Lee Menius:</t>
        </r>
        <r>
          <rPr>
            <sz val="9"/>
            <color indexed="81"/>
            <rFont val="Tahoma"/>
            <family val="2"/>
          </rPr>
          <t xml:space="preserve">
acres accessible to grazing</t>
        </r>
      </text>
    </comment>
  </commentList>
</comments>
</file>

<file path=xl/sharedStrings.xml><?xml version="1.0" encoding="utf-8"?>
<sst xmlns="http://schemas.openxmlformats.org/spreadsheetml/2006/main" count="269" uniqueCount="107">
  <si>
    <t xml:space="preserve"> Sheep Grazing Solar Farm Budget</t>
  </si>
  <si>
    <t>RT distance (farm to SF)</t>
  </si>
  <si>
    <t>Mowing costs</t>
  </si>
  <si>
    <t>Adapted from Virgina Cooperative Extension Publicaton 446-048</t>
  </si>
  <si>
    <t>Spraying Costs</t>
  </si>
  <si>
    <t>mileage cost per mile</t>
  </si>
  <si>
    <t># times mowed per year</t>
  </si>
  <si>
    <t># times per year</t>
  </si>
  <si>
    <t>mileage cost per trip</t>
  </si>
  <si>
    <t>cost per acre to mow</t>
  </si>
  <si>
    <t>time per acre</t>
  </si>
  <si>
    <t>Mileage cost</t>
  </si>
  <si>
    <t>LAMB CROP</t>
  </si>
  <si>
    <t>cost per mowing</t>
  </si>
  <si>
    <t>time per spraying</t>
  </si>
  <si>
    <t># grazing weeks/ year</t>
  </si>
  <si>
    <t>EWES</t>
  </si>
  <si>
    <t>Cull Rate</t>
  </si>
  <si>
    <t>LAMB  Death Loss</t>
  </si>
  <si>
    <t>RAMS</t>
  </si>
  <si>
    <t xml:space="preserve">labor rate </t>
  </si>
  <si>
    <t># grazing days/year</t>
  </si>
  <si>
    <t>annual mowing costs</t>
  </si>
  <si>
    <t>labor per spraying</t>
  </si>
  <si>
    <t>trips per week</t>
  </si>
  <si>
    <t>chem costs per spray</t>
  </si>
  <si>
    <t>onsite labor per visit</t>
  </si>
  <si>
    <t>labor rate</t>
  </si>
  <si>
    <t>total cost per spray</t>
  </si>
  <si>
    <t>ITEM</t>
  </si>
  <si>
    <t>solar labor</t>
  </si>
  <si>
    <t>HEAD</t>
  </si>
  <si>
    <t>QUANTITY</t>
  </si>
  <si>
    <t>annual spraying costs</t>
  </si>
  <si>
    <t>UNIT</t>
  </si>
  <si>
    <t>PRICE</t>
  </si>
  <si>
    <t>Fertilizer costs (bagged 10-10-10)</t>
  </si>
  <si>
    <t>$/head</t>
  </si>
  <si>
    <t>TOTAL</t>
  </si>
  <si>
    <t>Your Farm</t>
  </si>
  <si>
    <t>GROSS RECEIPTS</t>
  </si>
  <si>
    <t># Fertilizer applications per year</t>
  </si>
  <si>
    <t>number acres</t>
  </si>
  <si>
    <t>Fert cost per lb</t>
  </si>
  <si>
    <t>acres accessible to grazing</t>
  </si>
  <si>
    <t>Fert rate (lb/acre)</t>
  </si>
  <si>
    <t>Fert costs per acre per spreading</t>
  </si>
  <si>
    <t xml:space="preserve"> Lambs</t>
  </si>
  <si>
    <t>payment per acre</t>
  </si>
  <si>
    <t>Cwt</t>
  </si>
  <si>
    <t xml:space="preserve"> __________</t>
  </si>
  <si>
    <t xml:space="preserve"> Cull Ewes</t>
  </si>
  <si>
    <t xml:space="preserve"> Cull Ram</t>
  </si>
  <si>
    <t>Fert cost per spreading</t>
  </si>
  <si>
    <t>total annual payment</t>
  </si>
  <si>
    <t>Solar Grazing Fees</t>
  </si>
  <si>
    <t xml:space="preserve">Annual fert costs </t>
  </si>
  <si>
    <t>Lime Costs (pelleted lime)</t>
  </si>
  <si>
    <t># Lime applications per yr</t>
  </si>
  <si>
    <t>Lime cost per lb</t>
  </si>
  <si>
    <t>Acre</t>
  </si>
  <si>
    <t>Lime rate (lb/A)</t>
  </si>
  <si>
    <t>Lime costs per acre</t>
  </si>
  <si>
    <t>Lime costs per spreading</t>
  </si>
  <si>
    <t>Annual Lime costs</t>
  </si>
  <si>
    <t>TOTAL GROSS RECEIPTS</t>
  </si>
  <si>
    <t>Per Ewe</t>
  </si>
  <si>
    <t>VARIABLE COSTS</t>
  </si>
  <si>
    <t>Pasture (cost-rent)</t>
  </si>
  <si>
    <t>acre</t>
  </si>
  <si>
    <t>Pasture (Maintenance)</t>
  </si>
  <si>
    <t>Feed</t>
  </si>
  <si>
    <t>lbs/ewe</t>
  </si>
  <si>
    <t xml:space="preserve"> Salt &amp; Mineral</t>
  </si>
  <si>
    <t xml:space="preserve"> Vet &amp; Medicine</t>
  </si>
  <si>
    <t>Head</t>
  </si>
  <si>
    <t xml:space="preserve"> Supplies</t>
  </si>
  <si>
    <t xml:space="preserve"> Replacement Ram</t>
  </si>
  <si>
    <t xml:space="preserve"> Building &amp; Fence Repairs</t>
  </si>
  <si>
    <t xml:space="preserve"> Utilities</t>
  </si>
  <si>
    <t xml:space="preserve"> Labor</t>
  </si>
  <si>
    <t>Hours</t>
  </si>
  <si>
    <t>Solar grazing labor</t>
  </si>
  <si>
    <t>Solar mowing/trimming</t>
  </si>
  <si>
    <t>$/acre/year</t>
  </si>
  <si>
    <t>Solar spraying</t>
  </si>
  <si>
    <t>Solar fertilizer/lime</t>
  </si>
  <si>
    <t xml:space="preserve">Solar seed </t>
  </si>
  <si>
    <t>Solar additional insurance</t>
  </si>
  <si>
    <t>$/year</t>
  </si>
  <si>
    <t>Solar mileage</t>
  </si>
  <si>
    <t>Operating Interest</t>
  </si>
  <si>
    <t>Dollars</t>
  </si>
  <si>
    <t>%</t>
  </si>
  <si>
    <t>TOTAL VARIABLE COSTS</t>
  </si>
  <si>
    <t xml:space="preserve">PROJECTED RETURN </t>
  </si>
  <si>
    <t>#times per year</t>
  </si>
  <si>
    <t>Cost per A to mow</t>
  </si>
  <si>
    <t>Solar labor</t>
  </si>
  <si>
    <t># Fertilizer applications per yr</t>
  </si>
  <si>
    <t>grazable acres</t>
  </si>
  <si>
    <t>Fert rate (lb/A)</t>
  </si>
  <si>
    <t>Fert costs per A per spreading</t>
  </si>
  <si>
    <t>paymnt/ A</t>
  </si>
  <si>
    <t>fert cost per spreading</t>
  </si>
  <si>
    <t>lime cost per lb</t>
  </si>
  <si>
    <t>Lime Costs per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</si>
</sst>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quot;$&quot;#,##0.00"/>
    <numFmt numFmtId="165" formatCode="0_)"/>
    <numFmt numFmtId="166" formatCode="0_);\(0\)"/>
    <numFmt numFmtId="167" formatCode="mm/dd/yy_)"/>
    <numFmt numFmtId="168" formatCode="0.00_)"/>
    <numFmt numFmtId="169" formatCode="0.0%"/>
    <numFmt numFmtId="170" formatCode="0.00_);\(0.00\)"/>
  </numFmts>
  <fonts count="46">
    <font>
      <sz val="11"/>
      <color theme="1"/>
      <name val="Arial"/>
    </font>
    <font>
      <b/>
      <sz val="11"/>
      <color theme="1"/>
      <name val="Calibri"/>
    </font>
    <font>
      <b/>
      <sz val="22"/>
      <color theme="1"/>
      <name val="Calibri"/>
    </font>
    <font>
      <sz val="11"/>
      <name val="Arial"/>
    </font>
    <font>
      <b/>
      <sz val="10"/>
      <color theme="1"/>
      <name val="Arial"/>
    </font>
    <font>
      <sz val="11"/>
      <color theme="1"/>
      <name val="Arial"/>
    </font>
    <font>
      <b/>
      <u/>
      <sz val="11"/>
      <color theme="1"/>
      <name val="Arial"/>
    </font>
    <font>
      <b/>
      <sz val="16"/>
      <name val="Arial Narrow"/>
    </font>
    <font>
      <sz val="11"/>
      <color theme="1"/>
      <name val="Calibri"/>
    </font>
    <font>
      <i/>
      <sz val="11"/>
      <color rgb="FF000000"/>
      <name val="Docs-Calibri"/>
    </font>
    <font>
      <i/>
      <sz val="11"/>
      <name val="Arial"/>
    </font>
    <font>
      <sz val="12"/>
      <color rgb="FF000000"/>
      <name val="Arial"/>
    </font>
    <font>
      <sz val="12"/>
      <name val="Arial"/>
    </font>
    <font>
      <b/>
      <sz val="10"/>
      <color rgb="FF0000FF"/>
      <name val="Arial"/>
    </font>
    <font>
      <b/>
      <sz val="12"/>
      <color rgb="FF0000FF"/>
      <name val="Arial"/>
    </font>
    <font>
      <b/>
      <sz val="12"/>
      <color theme="1"/>
      <name val="Arial"/>
    </font>
    <font>
      <sz val="11"/>
      <color theme="1"/>
      <name val="Calibri"/>
    </font>
    <font>
      <sz val="10"/>
      <color theme="1"/>
      <name val="Arial"/>
    </font>
    <font>
      <b/>
      <sz val="10"/>
      <name val="Arial"/>
    </font>
    <font>
      <b/>
      <sz val="12"/>
      <name val="Arial"/>
    </font>
    <font>
      <sz val="12"/>
      <color rgb="FF0000FF"/>
      <name val="Arial"/>
    </font>
    <font>
      <b/>
      <sz val="10"/>
      <color rgb="FF000000"/>
      <name val="Arial"/>
    </font>
    <font>
      <b/>
      <sz val="11"/>
      <color theme="1"/>
      <name val="Arial"/>
    </font>
    <font>
      <sz val="10"/>
      <name val="Arial"/>
    </font>
    <font>
      <sz val="10"/>
      <color rgb="FF0000FF"/>
      <name val="Arial"/>
    </font>
    <font>
      <b/>
      <sz val="11"/>
      <color rgb="FF000000"/>
      <name val="Arial"/>
    </font>
    <font>
      <b/>
      <sz val="11"/>
      <name val="Arial"/>
    </font>
    <font>
      <b/>
      <sz val="11"/>
      <color theme="1"/>
      <name val="Calibri"/>
      <family val="2"/>
      <scheme val="minor"/>
    </font>
    <font>
      <b/>
      <sz val="22"/>
      <color theme="1"/>
      <name val="Calibri"/>
      <family val="2"/>
      <scheme val="minor"/>
    </font>
    <font>
      <b/>
      <sz val="10"/>
      <name val="Arial"/>
      <family val="2"/>
    </font>
    <font>
      <b/>
      <sz val="16"/>
      <name val="Arial Narrow"/>
      <family val="2"/>
    </font>
    <font>
      <sz val="12"/>
      <color indexed="13"/>
      <name val="Arial"/>
    </font>
    <font>
      <sz val="12"/>
      <color indexed="8"/>
      <name val="Arial"/>
    </font>
    <font>
      <sz val="12"/>
      <name val="Arial"/>
      <family val="2"/>
    </font>
    <font>
      <b/>
      <sz val="10"/>
      <color indexed="12"/>
      <name val="Arial"/>
      <family val="2"/>
    </font>
    <font>
      <b/>
      <sz val="12"/>
      <color indexed="12"/>
      <name val="Arial"/>
      <family val="2"/>
    </font>
    <font>
      <b/>
      <sz val="12"/>
      <name val="Arial"/>
      <family val="2"/>
    </font>
    <font>
      <sz val="12"/>
      <color indexed="12"/>
      <name val="Arial"/>
    </font>
    <font>
      <b/>
      <sz val="10"/>
      <color indexed="8"/>
      <name val="Arial"/>
      <family val="2"/>
    </font>
    <font>
      <sz val="10"/>
      <color indexed="12"/>
      <name val="Arial"/>
    </font>
    <font>
      <sz val="10"/>
      <name val="Arial"/>
      <family val="2"/>
    </font>
    <font>
      <sz val="10"/>
      <color indexed="12"/>
      <name val="Arial"/>
      <family val="2"/>
    </font>
    <font>
      <b/>
      <sz val="11"/>
      <name val="Arial"/>
      <family val="2"/>
    </font>
    <font>
      <b/>
      <u/>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E2EFD9"/>
        <bgColor rgb="FFE2EFD9"/>
      </patternFill>
    </fill>
    <fill>
      <patternFill patternType="solid">
        <fgColor rgb="FFFFFFFF"/>
        <bgColor rgb="FFFFFFFF"/>
      </patternFill>
    </fill>
    <fill>
      <patternFill patternType="solid">
        <fgColor theme="9" tint="0.79998168889431442"/>
        <bgColor indexed="64"/>
      </patternFill>
    </fill>
  </fills>
  <borders count="2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hair">
        <color rgb="FF0000FF"/>
      </bottom>
      <diagonal/>
    </border>
    <border>
      <left/>
      <right/>
      <top style="hair">
        <color rgb="FF0000FF"/>
      </top>
      <bottom style="hair">
        <color rgb="FF0000FF"/>
      </bottom>
      <diagonal/>
    </border>
    <border>
      <left/>
      <right/>
      <top style="thin">
        <color indexed="64"/>
      </top>
      <bottom style="thin">
        <color indexed="64"/>
      </bottom>
      <diagonal/>
    </border>
    <border>
      <left/>
      <right/>
      <top/>
      <bottom style="hair">
        <color indexed="12"/>
      </bottom>
      <diagonal/>
    </border>
    <border>
      <left/>
      <right/>
      <top style="hair">
        <color indexed="12"/>
      </top>
      <bottom style="hair">
        <color indexed="1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89">
    <xf numFmtId="0" fontId="0" fillId="0" borderId="0" xfId="0" applyFont="1" applyAlignment="1"/>
    <xf numFmtId="0" fontId="3" fillId="0" borderId="1" xfId="0" applyFont="1" applyBorder="1"/>
    <xf numFmtId="0" fontId="4" fillId="0" borderId="0" xfId="0" applyFont="1" applyAlignment="1">
      <alignment horizontal="left"/>
    </xf>
    <xf numFmtId="0" fontId="5" fillId="2" borderId="2" xfId="0" applyFont="1" applyFill="1" applyBorder="1"/>
    <xf numFmtId="0" fontId="6" fillId="0" borderId="1" xfId="0" applyFont="1" applyBorder="1"/>
    <xf numFmtId="0" fontId="7" fillId="0" borderId="0" xfId="0" applyFont="1" applyAlignment="1">
      <alignment horizontal="center"/>
    </xf>
    <xf numFmtId="0" fontId="8" fillId="0" borderId="3" xfId="0" applyFont="1" applyBorder="1"/>
    <xf numFmtId="2" fontId="9" fillId="3" borderId="0" xfId="0" applyNumberFormat="1" applyFont="1" applyFill="1" applyAlignment="1">
      <alignment horizontal="left"/>
    </xf>
    <xf numFmtId="0" fontId="3" fillId="0" borderId="4" xfId="0" applyFont="1" applyBorder="1"/>
    <xf numFmtId="0" fontId="10" fillId="0" borderId="0" xfId="0" applyFont="1" applyAlignment="1"/>
    <xf numFmtId="164" fontId="5" fillId="2" borderId="5" xfId="0" applyNumberFormat="1" applyFont="1" applyFill="1" applyBorder="1"/>
    <xf numFmtId="164" fontId="11" fillId="0" borderId="0" xfId="0" applyNumberFormat="1" applyFont="1" applyAlignment="1">
      <alignment horizontal="center"/>
    </xf>
    <xf numFmtId="0" fontId="5" fillId="2" borderId="5" xfId="0" applyFont="1" applyFill="1" applyBorder="1"/>
    <xf numFmtId="2" fontId="11" fillId="0" borderId="0" xfId="0" applyNumberFormat="1" applyFont="1"/>
    <xf numFmtId="0" fontId="3" fillId="0" borderId="4" xfId="0" applyFont="1" applyBorder="1" applyAlignment="1"/>
    <xf numFmtId="2" fontId="12" fillId="0" borderId="0" xfId="0" applyNumberFormat="1" applyFont="1" applyAlignment="1">
      <alignment horizontal="right"/>
    </xf>
    <xf numFmtId="9" fontId="13" fillId="0" borderId="0" xfId="0" applyNumberFormat="1" applyFont="1"/>
    <xf numFmtId="165" fontId="14" fillId="0" borderId="0" xfId="0" applyNumberFormat="1" applyFont="1"/>
    <xf numFmtId="0" fontId="15" fillId="0" borderId="0" xfId="0" applyFont="1" applyAlignment="1">
      <alignment horizontal="left"/>
    </xf>
    <xf numFmtId="164" fontId="16" fillId="0" borderId="6" xfId="0" applyNumberFormat="1" applyFont="1" applyBorder="1"/>
    <xf numFmtId="9" fontId="14" fillId="0" borderId="0" xfId="0" applyNumberFormat="1" applyFont="1"/>
    <xf numFmtId="0" fontId="17" fillId="0" borderId="0" xfId="0" applyFont="1"/>
    <xf numFmtId="9" fontId="13" fillId="2" borderId="7" xfId="0" applyNumberFormat="1" applyFont="1" applyFill="1" applyBorder="1"/>
    <xf numFmtId="44" fontId="16" fillId="0" borderId="6" xfId="0" applyNumberFormat="1" applyFont="1" applyBorder="1"/>
    <xf numFmtId="0" fontId="18" fillId="0" borderId="7" xfId="0" applyFont="1" applyBorder="1" applyAlignment="1">
      <alignment horizontal="left"/>
    </xf>
    <xf numFmtId="2" fontId="11" fillId="0" borderId="7" xfId="0" applyNumberFormat="1" applyFont="1" applyBorder="1"/>
    <xf numFmtId="0" fontId="3" fillId="0" borderId="6" xfId="0" applyFont="1" applyBorder="1"/>
    <xf numFmtId="0" fontId="8" fillId="0" borderId="4" xfId="0" applyFont="1" applyBorder="1"/>
    <xf numFmtId="165" fontId="14" fillId="2" borderId="7" xfId="0" applyNumberFormat="1" applyFont="1" applyFill="1" applyBorder="1"/>
    <xf numFmtId="0" fontId="19" fillId="0" borderId="8" xfId="0" applyFont="1" applyBorder="1" applyAlignment="1">
      <alignment horizontal="left"/>
    </xf>
    <xf numFmtId="9" fontId="13" fillId="0" borderId="9" xfId="0" applyNumberFormat="1" applyFont="1" applyBorder="1"/>
    <xf numFmtId="9" fontId="14" fillId="2" borderId="10" xfId="0" applyNumberFormat="1" applyFont="1" applyFill="1" applyBorder="1"/>
    <xf numFmtId="0" fontId="18" fillId="0" borderId="9" xfId="0" applyFont="1" applyBorder="1" applyAlignment="1">
      <alignment horizontal="left"/>
    </xf>
    <xf numFmtId="1" fontId="20" fillId="0" borderId="7" xfId="0" applyNumberFormat="1" applyFont="1" applyBorder="1"/>
    <xf numFmtId="166" fontId="14" fillId="2" borderId="7" xfId="0" applyNumberFormat="1" applyFont="1" applyFill="1" applyBorder="1"/>
    <xf numFmtId="0" fontId="8" fillId="0" borderId="6" xfId="0" applyFont="1" applyBorder="1"/>
    <xf numFmtId="164" fontId="21" fillId="0" borderId="8" xfId="0" applyNumberFormat="1" applyFont="1" applyBorder="1" applyAlignment="1">
      <alignment horizontal="left"/>
    </xf>
    <xf numFmtId="0" fontId="22" fillId="0" borderId="11" xfId="0" applyFont="1" applyBorder="1"/>
    <xf numFmtId="165" fontId="13" fillId="0" borderId="12" xfId="0" applyNumberFormat="1" applyFont="1" applyBorder="1"/>
    <xf numFmtId="164" fontId="1" fillId="0" borderId="13" xfId="0" applyNumberFormat="1" applyFont="1" applyBorder="1"/>
    <xf numFmtId="0" fontId="8" fillId="0" borderId="14" xfId="0" applyFont="1" applyBorder="1"/>
    <xf numFmtId="164" fontId="5" fillId="0" borderId="6" xfId="0" applyNumberFormat="1" applyFont="1" applyBorder="1"/>
    <xf numFmtId="0" fontId="23" fillId="0" borderId="10" xfId="0" applyFont="1" applyBorder="1"/>
    <xf numFmtId="164" fontId="16" fillId="0" borderId="0" xfId="0" applyNumberFormat="1" applyFont="1"/>
    <xf numFmtId="167" fontId="24" fillId="0" borderId="0" xfId="0" applyNumberFormat="1" applyFont="1"/>
    <xf numFmtId="0" fontId="5" fillId="0" borderId="4" xfId="0" applyFont="1" applyBorder="1"/>
    <xf numFmtId="0" fontId="18" fillId="0" borderId="7" xfId="0" applyFont="1" applyBorder="1" applyAlignment="1">
      <alignment horizontal="center"/>
    </xf>
    <xf numFmtId="0" fontId="18" fillId="0" borderId="7" xfId="0" applyFont="1" applyBorder="1" applyAlignment="1">
      <alignment horizontal="right"/>
    </xf>
    <xf numFmtId="0" fontId="18" fillId="0" borderId="7" xfId="0" applyFont="1" applyBorder="1"/>
    <xf numFmtId="0" fontId="23" fillId="0" borderId="15" xfId="0" applyFont="1" applyBorder="1"/>
    <xf numFmtId="0" fontId="22" fillId="2" borderId="5" xfId="0" applyFont="1" applyFill="1" applyBorder="1"/>
    <xf numFmtId="0" fontId="23" fillId="0" borderId="15" xfId="0" applyFont="1" applyBorder="1" applyAlignment="1">
      <alignment horizontal="center"/>
    </xf>
    <xf numFmtId="0" fontId="23" fillId="0" borderId="10" xfId="0" applyFont="1" applyBorder="1" applyAlignment="1">
      <alignment horizontal="center"/>
    </xf>
    <xf numFmtId="0" fontId="23" fillId="0" borderId="16" xfId="0" applyFont="1" applyBorder="1" applyAlignment="1">
      <alignment horizontal="left"/>
    </xf>
    <xf numFmtId="1" fontId="23" fillId="0" borderId="0" xfId="0" applyNumberFormat="1" applyFont="1" applyAlignment="1">
      <alignment horizontal="center"/>
    </xf>
    <xf numFmtId="168" fontId="24" fillId="0" borderId="0" xfId="0" applyNumberFormat="1" applyFont="1"/>
    <xf numFmtId="0" fontId="17" fillId="0" borderId="0" xfId="0" applyFont="1" applyAlignment="1">
      <alignment horizontal="center"/>
    </xf>
    <xf numFmtId="7" fontId="24" fillId="0" borderId="0" xfId="0" applyNumberFormat="1" applyFont="1"/>
    <xf numFmtId="44" fontId="17" fillId="0" borderId="0" xfId="0" applyNumberFormat="1" applyFont="1"/>
    <xf numFmtId="7" fontId="17" fillId="0" borderId="0" xfId="0" applyNumberFormat="1" applyFont="1"/>
    <xf numFmtId="0" fontId="23" fillId="0" borderId="0" xfId="0" applyFont="1" applyAlignment="1">
      <alignment horizontal="center"/>
    </xf>
    <xf numFmtId="164" fontId="25" fillId="2" borderId="5" xfId="0" applyNumberFormat="1" applyFont="1" applyFill="1" applyBorder="1" applyAlignment="1"/>
    <xf numFmtId="165" fontId="23" fillId="0" borderId="0" xfId="0" applyNumberFormat="1" applyFont="1" applyAlignment="1">
      <alignment horizontal="center"/>
    </xf>
    <xf numFmtId="0" fontId="3" fillId="0" borderId="11" xfId="0" applyFont="1" applyBorder="1"/>
    <xf numFmtId="0" fontId="8" fillId="0" borderId="16" xfId="0" applyFont="1" applyBorder="1"/>
    <xf numFmtId="164" fontId="16" fillId="0" borderId="13" xfId="0" applyNumberFormat="1" applyFont="1" applyBorder="1"/>
    <xf numFmtId="165" fontId="17" fillId="0" borderId="0" xfId="0" applyNumberFormat="1" applyFont="1" applyAlignment="1">
      <alignment horizontal="center"/>
    </xf>
    <xf numFmtId="165" fontId="17" fillId="0" borderId="0" xfId="0" applyNumberFormat="1" applyFont="1"/>
    <xf numFmtId="168" fontId="17" fillId="0" borderId="0" xfId="0" applyNumberFormat="1" applyFont="1"/>
    <xf numFmtId="165" fontId="23" fillId="0" borderId="15" xfId="0" applyNumberFormat="1" applyFont="1" applyBorder="1"/>
    <xf numFmtId="168" fontId="24" fillId="0" borderId="15" xfId="0" applyNumberFormat="1" applyFont="1" applyBorder="1"/>
    <xf numFmtId="0" fontId="8" fillId="0" borderId="15" xfId="0" applyFont="1" applyBorder="1"/>
    <xf numFmtId="0" fontId="18" fillId="0" borderId="15" xfId="0" applyFont="1" applyBorder="1"/>
    <xf numFmtId="7" fontId="4" fillId="0" borderId="15" xfId="0" applyNumberFormat="1" applyFont="1" applyBorder="1"/>
    <xf numFmtId="0" fontId="18" fillId="0" borderId="16" xfId="0" applyFont="1" applyBorder="1"/>
    <xf numFmtId="0" fontId="24" fillId="0" borderId="0" xfId="0" applyFont="1"/>
    <xf numFmtId="7" fontId="4" fillId="0" borderId="0" xfId="0" applyNumberFormat="1" applyFont="1"/>
    <xf numFmtId="0" fontId="4" fillId="0" borderId="0" xfId="0" applyFont="1"/>
    <xf numFmtId="169" fontId="24" fillId="0" borderId="15" xfId="0" applyNumberFormat="1" applyFont="1" applyBorder="1" applyAlignment="1">
      <alignment horizontal="center"/>
    </xf>
    <xf numFmtId="0" fontId="23" fillId="0" borderId="16" xfId="0" applyFont="1" applyBorder="1"/>
    <xf numFmtId="1" fontId="24" fillId="0" borderId="0" xfId="0" applyNumberFormat="1" applyFont="1" applyAlignment="1">
      <alignment horizontal="center"/>
    </xf>
    <xf numFmtId="165" fontId="24" fillId="0" borderId="0" xfId="0" applyNumberFormat="1" applyFont="1"/>
    <xf numFmtId="7" fontId="24" fillId="0" borderId="0" xfId="0" applyNumberFormat="1" applyFont="1" applyAlignment="1"/>
    <xf numFmtId="170" fontId="24" fillId="0" borderId="17" xfId="0" applyNumberFormat="1" applyFont="1" applyBorder="1"/>
    <xf numFmtId="170" fontId="24" fillId="0" borderId="18" xfId="0" applyNumberFormat="1" applyFont="1" applyBorder="1"/>
    <xf numFmtId="170" fontId="24" fillId="0" borderId="17" xfId="0" applyNumberFormat="1" applyFont="1" applyBorder="1" applyAlignment="1">
      <alignment horizontal="right"/>
    </xf>
    <xf numFmtId="166" fontId="24" fillId="0" borderId="17" xfId="0" applyNumberFormat="1" applyFont="1" applyBorder="1" applyAlignment="1">
      <alignment horizontal="right"/>
    </xf>
    <xf numFmtId="7" fontId="24" fillId="0" borderId="0" xfId="0" applyNumberFormat="1" applyFont="1" applyAlignment="1">
      <alignment horizontal="right"/>
    </xf>
    <xf numFmtId="7" fontId="17" fillId="0" borderId="0" xfId="0" applyNumberFormat="1" applyFont="1" applyAlignment="1">
      <alignment horizontal="right"/>
    </xf>
    <xf numFmtId="44" fontId="16" fillId="0" borderId="0" xfId="0" applyNumberFormat="1" applyFont="1"/>
    <xf numFmtId="10" fontId="24" fillId="0" borderId="0" xfId="0" applyNumberFormat="1" applyFont="1" applyAlignment="1">
      <alignment horizontal="left"/>
    </xf>
    <xf numFmtId="0" fontId="24" fillId="0" borderId="0" xfId="0" applyFont="1" applyAlignment="1"/>
    <xf numFmtId="10" fontId="24" fillId="0" borderId="0" xfId="0" applyNumberFormat="1" applyFont="1"/>
    <xf numFmtId="164" fontId="11" fillId="0" borderId="15" xfId="0" applyNumberFormat="1" applyFont="1" applyBorder="1" applyAlignment="1">
      <alignment horizontal="center"/>
    </xf>
    <xf numFmtId="44" fontId="16" fillId="0" borderId="15" xfId="0" applyNumberFormat="1" applyFont="1" applyBorder="1"/>
    <xf numFmtId="0" fontId="18" fillId="0" borderId="16" xfId="0" applyFont="1" applyBorder="1" applyAlignment="1">
      <alignment horizontal="left"/>
    </xf>
    <xf numFmtId="0" fontId="18" fillId="0" borderId="7" xfId="0" applyFont="1" applyBorder="1" applyAlignment="1">
      <alignment horizontal="left" vertical="center"/>
    </xf>
    <xf numFmtId="0" fontId="26" fillId="0" borderId="15" xfId="0" applyFont="1" applyBorder="1"/>
    <xf numFmtId="0" fontId="18" fillId="0" borderId="15" xfId="0" applyFont="1" applyBorder="1" applyAlignment="1">
      <alignment vertical="center"/>
    </xf>
    <xf numFmtId="7" fontId="16" fillId="0" borderId="15" xfId="0" applyNumberFormat="1" applyFont="1" applyBorder="1"/>
    <xf numFmtId="0" fontId="0" fillId="0" borderId="0" xfId="0"/>
    <xf numFmtId="0" fontId="29" fillId="0" borderId="0" xfId="0" applyFont="1" applyAlignment="1" applyProtection="1">
      <alignment horizontal="left"/>
    </xf>
    <xf numFmtId="0" fontId="30" fillId="0" borderId="0" xfId="0" applyNumberFormat="1" applyFont="1" applyFill="1" applyBorder="1" applyAlignment="1">
      <alignment horizontal="center"/>
    </xf>
    <xf numFmtId="2" fontId="31" fillId="0" borderId="0" xfId="0" applyNumberFormat="1" applyFont="1" applyFill="1" applyBorder="1" applyAlignment="1" applyProtection="1">
      <protection locked="0"/>
    </xf>
    <xf numFmtId="2" fontId="32" fillId="0" borderId="0" xfId="0" applyNumberFormat="1" applyFont="1" applyFill="1" applyAlignment="1" applyProtection="1">
      <protection locked="0"/>
    </xf>
    <xf numFmtId="164" fontId="32" fillId="0" borderId="0" xfId="0" applyNumberFormat="1" applyFont="1" applyFill="1" applyAlignment="1" applyProtection="1">
      <alignment horizontal="center"/>
      <protection locked="0"/>
    </xf>
    <xf numFmtId="2" fontId="33" fillId="0" borderId="0" xfId="0" applyNumberFormat="1" applyFont="1" applyFill="1" applyBorder="1" applyAlignment="1" applyProtection="1">
      <alignment horizontal="right"/>
      <protection locked="0"/>
    </xf>
    <xf numFmtId="9" fontId="34" fillId="0" borderId="0" xfId="0" applyNumberFormat="1" applyFont="1" applyProtection="1">
      <protection locked="0"/>
    </xf>
    <xf numFmtId="165" fontId="35" fillId="0" borderId="0" xfId="0" applyNumberFormat="1" applyFont="1" applyProtection="1">
      <protection locked="0"/>
    </xf>
    <xf numFmtId="0" fontId="36" fillId="0" borderId="0" xfId="0" applyFont="1" applyAlignment="1" applyProtection="1">
      <alignment horizontal="left"/>
    </xf>
    <xf numFmtId="9" fontId="35" fillId="0" borderId="0" xfId="2" applyFont="1" applyProtection="1">
      <protection locked="0"/>
    </xf>
    <xf numFmtId="0" fontId="23" fillId="0" borderId="0" xfId="0" applyFont="1"/>
    <xf numFmtId="1" fontId="37" fillId="0" borderId="0" xfId="0" applyNumberFormat="1" applyFont="1" applyFill="1" applyAlignment="1" applyProtection="1">
      <protection locked="0"/>
    </xf>
    <xf numFmtId="166" fontId="35" fillId="0" borderId="0" xfId="0" applyNumberFormat="1" applyFont="1" applyFill="1" applyAlignment="1" applyProtection="1">
      <protection locked="0"/>
    </xf>
    <xf numFmtId="164" fontId="38" fillId="0" borderId="0" xfId="0" applyNumberFormat="1" applyFont="1" applyFill="1" applyAlignment="1" applyProtection="1">
      <alignment horizontal="left"/>
      <protection locked="0"/>
    </xf>
    <xf numFmtId="165" fontId="34" fillId="0" borderId="0" xfId="0" applyNumberFormat="1" applyFont="1" applyProtection="1">
      <protection locked="0"/>
    </xf>
    <xf numFmtId="167" fontId="39" fillId="0" borderId="0" xfId="0" applyNumberFormat="1" applyFont="1" applyProtection="1">
      <protection locked="0"/>
    </xf>
    <xf numFmtId="0" fontId="23" fillId="0" borderId="19" xfId="0" applyFont="1" applyBorder="1" applyAlignment="1" applyProtection="1">
      <alignment horizontal="left"/>
    </xf>
    <xf numFmtId="0" fontId="23" fillId="0" borderId="19" xfId="0" applyFont="1" applyBorder="1" applyAlignment="1">
      <alignment horizontal="right"/>
    </xf>
    <xf numFmtId="0" fontId="40" fillId="0" borderId="19" xfId="0" applyFont="1" applyBorder="1" applyAlignment="1">
      <alignment horizontal="right"/>
    </xf>
    <xf numFmtId="0" fontId="23" fillId="0" borderId="19" xfId="0" applyFont="1" applyBorder="1" applyAlignment="1" applyProtection="1">
      <alignment horizontal="center"/>
    </xf>
    <xf numFmtId="0" fontId="23" fillId="0" borderId="19" xfId="0" applyFont="1" applyBorder="1" applyAlignment="1" applyProtection="1">
      <alignment horizontal="right"/>
    </xf>
    <xf numFmtId="0" fontId="23" fillId="0" borderId="19" xfId="0" applyFont="1" applyBorder="1"/>
    <xf numFmtId="0" fontId="40" fillId="0" borderId="19" xfId="0" applyFont="1" applyBorder="1" applyAlignment="1" applyProtection="1">
      <alignment horizontal="right"/>
    </xf>
    <xf numFmtId="0" fontId="23" fillId="0" borderId="0" xfId="0" applyFont="1" applyAlignment="1" applyProtection="1">
      <alignment horizontal="left"/>
    </xf>
    <xf numFmtId="1" fontId="23" fillId="0" borderId="0" xfId="0" applyNumberFormat="1" applyFont="1" applyAlignment="1" applyProtection="1">
      <alignment horizontal="center"/>
    </xf>
    <xf numFmtId="168" fontId="39" fillId="0" borderId="0" xfId="0" applyNumberFormat="1" applyFont="1" applyProtection="1">
      <protection locked="0"/>
    </xf>
    <xf numFmtId="0" fontId="23" fillId="0" borderId="0" xfId="0" applyFont="1" applyAlignment="1" applyProtection="1">
      <alignment horizontal="center"/>
    </xf>
    <xf numFmtId="7" fontId="39" fillId="0" borderId="0" xfId="0" applyNumberFormat="1" applyFont="1" applyProtection="1">
      <protection locked="0"/>
    </xf>
    <xf numFmtId="44" fontId="23" fillId="0" borderId="0" xfId="1" applyFont="1" applyProtection="1"/>
    <xf numFmtId="7" fontId="23" fillId="0" borderId="0" xfId="0" applyNumberFormat="1" applyFont="1" applyProtection="1"/>
    <xf numFmtId="165" fontId="23" fillId="0" borderId="0" xfId="0" applyNumberFormat="1" applyFont="1" applyAlignment="1" applyProtection="1">
      <alignment horizontal="center"/>
    </xf>
    <xf numFmtId="0" fontId="40" fillId="0" borderId="0" xfId="0" applyFont="1" applyAlignment="1" applyProtection="1">
      <alignment horizontal="left"/>
    </xf>
    <xf numFmtId="0" fontId="40" fillId="0" borderId="0" xfId="0" applyFont="1" applyAlignment="1" applyProtection="1">
      <alignment horizontal="center"/>
    </xf>
    <xf numFmtId="44" fontId="23" fillId="0" borderId="0" xfId="0" applyNumberFormat="1" applyFont="1" applyProtection="1"/>
    <xf numFmtId="165" fontId="23" fillId="0" borderId="0" xfId="0" applyNumberFormat="1" applyFont="1" applyProtection="1"/>
    <xf numFmtId="168" fontId="23" fillId="0" borderId="0" xfId="0" applyNumberFormat="1" applyFont="1" applyProtection="1"/>
    <xf numFmtId="0" fontId="40" fillId="0" borderId="0" xfId="0" applyFont="1" applyBorder="1" applyAlignment="1" applyProtection="1">
      <alignment horizontal="center"/>
    </xf>
    <xf numFmtId="0" fontId="29" fillId="0" borderId="0" xfId="0" applyFont="1"/>
    <xf numFmtId="7" fontId="29" fillId="0" borderId="0" xfId="0" applyNumberFormat="1" applyFont="1"/>
    <xf numFmtId="7" fontId="29" fillId="0" borderId="0" xfId="0" applyNumberFormat="1" applyFont="1" applyProtection="1"/>
    <xf numFmtId="0" fontId="39" fillId="0" borderId="0" xfId="0" applyFont="1" applyProtection="1">
      <protection locked="0"/>
    </xf>
    <xf numFmtId="169" fontId="39" fillId="0" borderId="0" xfId="0" applyNumberFormat="1" applyFont="1" applyAlignment="1" applyProtection="1">
      <alignment horizontal="center"/>
      <protection locked="0"/>
    </xf>
    <xf numFmtId="1" fontId="39" fillId="0" borderId="0" xfId="0" applyNumberFormat="1" applyFont="1" applyAlignment="1" applyProtection="1">
      <alignment horizontal="center"/>
      <protection locked="0"/>
    </xf>
    <xf numFmtId="165" fontId="39" fillId="0" borderId="0" xfId="0" applyNumberFormat="1" applyFont="1" applyProtection="1">
      <protection locked="0"/>
    </xf>
    <xf numFmtId="44" fontId="23" fillId="0" borderId="0" xfId="1" applyFont="1"/>
    <xf numFmtId="170" fontId="39" fillId="0" borderId="20" xfId="0" applyNumberFormat="1" applyFont="1" applyBorder="1"/>
    <xf numFmtId="7" fontId="23" fillId="0" borderId="0" xfId="1" applyNumberFormat="1" applyFont="1" applyProtection="1"/>
    <xf numFmtId="170" fontId="39" fillId="0" borderId="21" xfId="0" applyNumberFormat="1" applyFont="1" applyBorder="1"/>
    <xf numFmtId="7" fontId="41" fillId="0" borderId="0" xfId="0" applyNumberFormat="1" applyFont="1" applyProtection="1">
      <protection locked="0"/>
    </xf>
    <xf numFmtId="170" fontId="39" fillId="0" borderId="20" xfId="0" applyNumberFormat="1" applyFont="1" applyBorder="1" applyAlignment="1" applyProtection="1">
      <alignment horizontal="right"/>
      <protection locked="0"/>
    </xf>
    <xf numFmtId="166" fontId="39" fillId="0" borderId="20" xfId="0" applyNumberFormat="1" applyFont="1" applyBorder="1" applyAlignment="1" applyProtection="1">
      <alignment horizontal="right"/>
    </xf>
    <xf numFmtId="7" fontId="39" fillId="0" borderId="0" xfId="0" applyNumberFormat="1" applyFont="1" applyAlignment="1" applyProtection="1">
      <alignment horizontal="right"/>
    </xf>
    <xf numFmtId="7" fontId="23" fillId="0" borderId="0" xfId="1" applyNumberFormat="1" applyFont="1" applyAlignment="1" applyProtection="1">
      <alignment horizontal="right"/>
    </xf>
    <xf numFmtId="0" fontId="40" fillId="0" borderId="0" xfId="0" applyFont="1"/>
    <xf numFmtId="44" fontId="0" fillId="0" borderId="0" xfId="0" applyNumberFormat="1"/>
    <xf numFmtId="10" fontId="39" fillId="0" borderId="0" xfId="0" applyNumberFormat="1" applyFont="1" applyAlignment="1" applyProtection="1">
      <alignment horizontal="left"/>
      <protection locked="0"/>
    </xf>
    <xf numFmtId="164" fontId="0" fillId="0" borderId="0" xfId="0" applyNumberFormat="1" applyFont="1"/>
    <xf numFmtId="7" fontId="23" fillId="0" borderId="0" xfId="0" applyNumberFormat="1" applyFont="1"/>
    <xf numFmtId="0" fontId="40" fillId="0" borderId="0" xfId="0" applyFont="1" applyAlignment="1" applyProtection="1"/>
    <xf numFmtId="10" fontId="39" fillId="0" borderId="0" xfId="0" applyNumberFormat="1" applyFont="1" applyProtection="1">
      <protection locked="0"/>
    </xf>
    <xf numFmtId="0" fontId="29" fillId="0" borderId="0" xfId="0" applyFont="1" applyBorder="1" applyAlignment="1" applyProtection="1">
      <alignment horizontal="left" vertical="center"/>
    </xf>
    <xf numFmtId="0" fontId="42" fillId="0" borderId="0" xfId="0" applyFont="1" applyAlignment="1"/>
    <xf numFmtId="0" fontId="29" fillId="0" borderId="0" xfId="0" applyFont="1" applyBorder="1" applyAlignment="1">
      <alignment vertical="center"/>
    </xf>
    <xf numFmtId="7" fontId="0" fillId="0" borderId="0" xfId="0" applyNumberFormat="1"/>
    <xf numFmtId="164" fontId="0" fillId="0" borderId="0" xfId="0" applyNumberFormat="1"/>
    <xf numFmtId="0" fontId="0" fillId="0" borderId="22" xfId="0" applyBorder="1"/>
    <xf numFmtId="0" fontId="0" fillId="4" borderId="23" xfId="0" applyFill="1" applyBorder="1"/>
    <xf numFmtId="0" fontId="0" fillId="0" borderId="24" xfId="0" applyBorder="1"/>
    <xf numFmtId="164" fontId="0" fillId="4" borderId="25" xfId="0" applyNumberFormat="1" applyFill="1" applyBorder="1"/>
    <xf numFmtId="164" fontId="0" fillId="0" borderId="25" xfId="0" applyNumberFormat="1" applyBorder="1"/>
    <xf numFmtId="44" fontId="0" fillId="0" borderId="25" xfId="1" applyFont="1" applyBorder="1"/>
    <xf numFmtId="0" fontId="0" fillId="4" borderId="25" xfId="0" applyFill="1" applyBorder="1"/>
    <xf numFmtId="0" fontId="0" fillId="0" borderId="25" xfId="0" applyBorder="1"/>
    <xf numFmtId="0" fontId="27" fillId="4" borderId="25" xfId="0" applyFont="1" applyFill="1" applyBorder="1"/>
    <xf numFmtId="164" fontId="27" fillId="4" borderId="25" xfId="0" applyNumberFormat="1" applyFont="1" applyFill="1" applyBorder="1"/>
    <xf numFmtId="0" fontId="0" fillId="0" borderId="26" xfId="0" applyBorder="1"/>
    <xf numFmtId="164" fontId="0" fillId="0" borderId="27" xfId="0" applyNumberFormat="1" applyBorder="1"/>
    <xf numFmtId="0" fontId="43" fillId="0" borderId="22" xfId="0" applyFont="1" applyBorder="1"/>
    <xf numFmtId="0" fontId="0" fillId="0" borderId="23" xfId="0" applyBorder="1"/>
    <xf numFmtId="0" fontId="27" fillId="0" borderId="26" xfId="0" applyFont="1" applyBorder="1"/>
    <xf numFmtId="164" fontId="27" fillId="0" borderId="27" xfId="0" applyNumberFormat="1" applyFont="1" applyBorder="1"/>
    <xf numFmtId="0" fontId="0" fillId="0" borderId="24" xfId="0" applyFont="1" applyBorder="1"/>
    <xf numFmtId="164" fontId="0" fillId="0" borderId="25" xfId="0" applyNumberFormat="1" applyFont="1" applyBorder="1"/>
    <xf numFmtId="0" fontId="28" fillId="0" borderId="0" xfId="0" applyFont="1" applyAlignment="1">
      <alignment horizontal="center"/>
    </xf>
    <xf numFmtId="0" fontId="27" fillId="0" borderId="0" xfId="0" applyFont="1" applyAlignment="1">
      <alignment horizontal="center"/>
    </xf>
    <xf numFmtId="0" fontId="2" fillId="0" borderId="0" xfId="0" applyFont="1" applyAlignment="1">
      <alignment horizontal="center"/>
    </xf>
    <xf numFmtId="0" fontId="0" fillId="0" borderId="0" xfId="0" applyFont="1" applyAlignment="1"/>
    <xf numFmtId="0" fontId="1"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1</xdr:row>
      <xdr:rowOff>76200</xdr:rowOff>
    </xdr:from>
    <xdr:ext cx="2790825" cy="1857375"/>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285750" y="266700"/>
          <a:ext cx="2790825" cy="1857375"/>
          <a:chOff x="152400" y="152400"/>
          <a:chExt cx="2771775" cy="1838325"/>
        </a:xfrm>
      </xdr:grpSpPr>
      <xdr:pic>
        <xdr:nvPicPr>
          <xdr:cNvPr id="3" name="Shape 3">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152400" y="152400"/>
            <a:ext cx="2771775" cy="1838325"/>
          </a:xfrm>
          <a:prstGeom prst="rect">
            <a:avLst/>
          </a:prstGeom>
          <a:noFill/>
          <a:ln>
            <a:noFill/>
          </a:ln>
        </xdr:spPr>
      </xdr:pic>
    </xdr:grpSp>
    <xdr:clientData fLocksWithSheet="0"/>
  </xdr:oneCellAnchor>
  <xdr:oneCellAnchor>
    <xdr:from>
      <xdr:col>3</xdr:col>
      <xdr:colOff>657225</xdr:colOff>
      <xdr:row>2</xdr:row>
      <xdr:rowOff>38100</xdr:rowOff>
    </xdr:from>
    <xdr:ext cx="3638550" cy="1400175"/>
    <xdr:grpSp>
      <xdr:nvGrpSpPr>
        <xdr:cNvPr id="4" name="Shape 2" title="Drawing">
          <a:extLst>
            <a:ext uri="{FF2B5EF4-FFF2-40B4-BE49-F238E27FC236}">
              <a16:creationId xmlns:a16="http://schemas.microsoft.com/office/drawing/2014/main" id="{00000000-0008-0000-0000-000004000000}"/>
            </a:ext>
          </a:extLst>
        </xdr:cNvPr>
        <xdr:cNvGrpSpPr/>
      </xdr:nvGrpSpPr>
      <xdr:grpSpPr>
        <a:xfrm>
          <a:off x="3552825" y="419100"/>
          <a:ext cx="3638550" cy="1400175"/>
          <a:chOff x="152400" y="152400"/>
          <a:chExt cx="3619500" cy="1381125"/>
        </a:xfrm>
      </xdr:grpSpPr>
      <xdr:pic>
        <xdr:nvPicPr>
          <xdr:cNvPr id="5" name="Shape 4">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a:alphaModFix/>
          </a:blip>
          <a:stretch>
            <a:fillRect/>
          </a:stretch>
        </xdr:blipFill>
        <xdr:spPr>
          <a:xfrm>
            <a:off x="152400" y="152400"/>
            <a:ext cx="3619500" cy="1381125"/>
          </a:xfrm>
          <a:prstGeom prst="rect">
            <a:avLst/>
          </a:prstGeom>
          <a:noFill/>
          <a:ln>
            <a:noFill/>
          </a:ln>
        </xdr:spPr>
      </xdr:pic>
    </xdr:grpSp>
    <xdr:clientData fLocksWithSheet="0"/>
  </xdr:oneCellAnchor>
  <xdr:oneCellAnchor>
    <xdr:from>
      <xdr:col>1</xdr:col>
      <xdr:colOff>828675</xdr:colOff>
      <xdr:row>12</xdr:row>
      <xdr:rowOff>38100</xdr:rowOff>
    </xdr:from>
    <xdr:ext cx="3829050" cy="2295525"/>
    <xdr:grpSp>
      <xdr:nvGrpSpPr>
        <xdr:cNvPr id="6" name="Shape 2" title="Drawing">
          <a:extLst>
            <a:ext uri="{FF2B5EF4-FFF2-40B4-BE49-F238E27FC236}">
              <a16:creationId xmlns:a16="http://schemas.microsoft.com/office/drawing/2014/main" id="{00000000-0008-0000-0000-000006000000}"/>
            </a:ext>
          </a:extLst>
        </xdr:cNvPr>
        <xdr:cNvGrpSpPr/>
      </xdr:nvGrpSpPr>
      <xdr:grpSpPr>
        <a:xfrm>
          <a:off x="1793875" y="2324100"/>
          <a:ext cx="3829050" cy="2295525"/>
          <a:chOff x="152400" y="152400"/>
          <a:chExt cx="3810000" cy="2276475"/>
        </a:xfrm>
      </xdr:grpSpPr>
      <xdr:pic>
        <xdr:nvPicPr>
          <xdr:cNvPr id="7" name="Shape 5">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a:alphaModFix/>
          </a:blip>
          <a:stretch>
            <a:fillRect/>
          </a:stretch>
        </xdr:blipFill>
        <xdr:spPr>
          <a:xfrm>
            <a:off x="152400" y="152400"/>
            <a:ext cx="3810000" cy="2276475"/>
          </a:xfrm>
          <a:prstGeom prst="rect">
            <a:avLst/>
          </a:prstGeom>
          <a:noFill/>
          <a:ln>
            <a:noFill/>
          </a:ln>
        </xdr:spPr>
      </xdr:pic>
    </xdr:grpSp>
    <xdr:clientData fLocksWithSheet="0"/>
  </xdr:oneCellAnchor>
  <xdr:oneCellAnchor>
    <xdr:from>
      <xdr:col>0</xdr:col>
      <xdr:colOff>962025</xdr:colOff>
      <xdr:row>24</xdr:row>
      <xdr:rowOff>190500</xdr:rowOff>
    </xdr:from>
    <xdr:ext cx="5400675" cy="1609725"/>
    <xdr:sp macro="" textlink="">
      <xdr:nvSpPr>
        <xdr:cNvPr id="8" name="Shape 6">
          <a:extLst>
            <a:ext uri="{FF2B5EF4-FFF2-40B4-BE49-F238E27FC236}">
              <a16:creationId xmlns:a16="http://schemas.microsoft.com/office/drawing/2014/main" id="{00000000-0008-0000-0000-000008000000}"/>
            </a:ext>
          </a:extLst>
        </xdr:cNvPr>
        <xdr:cNvSpPr txBox="1"/>
      </xdr:nvSpPr>
      <xdr:spPr>
        <a:xfrm>
          <a:off x="1317275" y="849300"/>
          <a:ext cx="5570400" cy="16485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None/>
          </a:pPr>
          <a:r>
            <a:rPr lang="en-US" sz="1150" i="1">
              <a:solidFill>
                <a:srgbClr val="3A3A3A"/>
              </a:solidFill>
              <a:highlight>
                <a:srgbClr val="FFFFFF"/>
              </a:highlight>
              <a:latin typeface="Open Sans"/>
              <a:ea typeface="Open Sans"/>
              <a:cs typeface="Open Sans"/>
              <a:sym typeface="Open Sans"/>
            </a:rPr>
            <a:t>This project is supported by the Beginning Farmer and Rancher Development Program competitive grant no. 2018-70017-28550 of the USDA National Institute of Food and Agriculture.</a:t>
          </a:r>
          <a:endParaRPr sz="1150" i="1">
            <a:solidFill>
              <a:srgbClr val="3A3A3A"/>
            </a:solidFill>
            <a:highlight>
              <a:srgbClr val="FFFFFF"/>
            </a:highlight>
            <a:latin typeface="Open Sans"/>
            <a:ea typeface="Open Sans"/>
            <a:cs typeface="Open Sans"/>
            <a:sym typeface="Open Sans"/>
          </a:endParaRPr>
        </a:p>
        <a:p>
          <a:pPr marL="0" lvl="0" indent="0" algn="l" rtl="0">
            <a:spcBef>
              <a:spcPts val="0"/>
            </a:spcBef>
            <a:spcAft>
              <a:spcPts val="0"/>
            </a:spcAft>
            <a:buNone/>
          </a:pPr>
          <a:endParaRPr sz="1400"/>
        </a:p>
      </xdr:txBody>
    </xdr:sp>
    <xdr:clientData fLocksWithSheet="0"/>
  </xdr:oneCellAnchor>
  <xdr:oneCellAnchor>
    <xdr:from>
      <xdr:col>0</xdr:col>
      <xdr:colOff>438150</xdr:colOff>
      <xdr:row>28</xdr:row>
      <xdr:rowOff>95250</xdr:rowOff>
    </xdr:from>
    <xdr:ext cx="6524625" cy="2228850"/>
    <xdr:sp macro="" textlink="">
      <xdr:nvSpPr>
        <xdr:cNvPr id="9" name="Shape 7">
          <a:extLst>
            <a:ext uri="{FF2B5EF4-FFF2-40B4-BE49-F238E27FC236}">
              <a16:creationId xmlns:a16="http://schemas.microsoft.com/office/drawing/2014/main" id="{00000000-0008-0000-0000-000009000000}"/>
            </a:ext>
          </a:extLst>
        </xdr:cNvPr>
        <xdr:cNvSpPr txBox="1"/>
      </xdr:nvSpPr>
      <xdr:spPr>
        <a:xfrm>
          <a:off x="663675" y="537125"/>
          <a:ext cx="6506700" cy="2214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1200"/>
            </a:spcAft>
            <a:buNone/>
          </a:pPr>
          <a:r>
            <a:rPr lang="en-US" sz="1000">
              <a:latin typeface="Calibri"/>
              <a:ea typeface="Calibri"/>
              <a:cs typeface="Calibri"/>
              <a:sym typeface="Calibri"/>
            </a:rPr>
            <a:t>Note: This template was prepared for general information purposes only and is intended to provide a starting point for Farmers as they develop Budgets for use in their business. Persons relying on such information do so entirely at their own risk, and this template should serve as a guiding tool. This project is supported by the Beginning Farmer and Rancher Development Program competitive grant no. 2018-70017-28550 of the USDA National Institute of Food and Agriculture. For educational purposes only.</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blackl/Desktop/market%20matters/Sarah_Personal/NC%20Choices/BFRD/Solar%20Farms%20in%20NC/Solar%20Sheep%20Budget%20Draft%20(3)_Johnny_sample_budget_7_27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Solar Maintenance"/>
    </sheetNames>
    <sheetDataSet>
      <sheetData sheetId="0"/>
      <sheetData sheetId="1">
        <row r="7">
          <cell r="B7">
            <v>839.25599999999997</v>
          </cell>
        </row>
        <row r="9">
          <cell r="F9">
            <v>2500</v>
          </cell>
        </row>
        <row r="13">
          <cell r="B13">
            <v>2524.5</v>
          </cell>
          <cell r="I13">
            <v>120</v>
          </cell>
        </row>
        <row r="16">
          <cell r="B16">
            <v>25</v>
          </cell>
        </row>
        <row r="20">
          <cell r="F20">
            <v>0</v>
          </cell>
        </row>
        <row r="28">
          <cell r="F28">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
  <sheetViews>
    <sheetView workbookViewId="0"/>
  </sheetViews>
  <sheetFormatPr baseColWidth="10" defaultColWidth="12.6640625" defaultRowHeight="15"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tabSelected="1" workbookViewId="0">
      <selection sqref="A1:XFD1048576"/>
    </sheetView>
  </sheetViews>
  <sheetFormatPr baseColWidth="10" defaultColWidth="8.6640625" defaultRowHeight="14"/>
  <cols>
    <col min="1" max="1" width="21" style="100" customWidth="1"/>
    <col min="2" max="2" width="8.6640625" style="100"/>
    <col min="3" max="3" width="9" style="100" bestFit="1" customWidth="1"/>
    <col min="4" max="5" width="8.6640625" style="100"/>
    <col min="6" max="6" width="9" style="100" bestFit="1" customWidth="1"/>
    <col min="7" max="7" width="9.5" style="100" bestFit="1" customWidth="1"/>
    <col min="8" max="8" width="10" style="100" bestFit="1" customWidth="1"/>
    <col min="9" max="9" width="10.5" style="100" bestFit="1" customWidth="1"/>
    <col min="10" max="16384" width="8.6640625" style="100"/>
  </cols>
  <sheetData>
    <row r="1" spans="1:12" ht="29">
      <c r="A1" s="184" t="s">
        <v>0</v>
      </c>
      <c r="B1" s="184"/>
      <c r="C1" s="184"/>
      <c r="D1" s="184"/>
      <c r="E1" s="184"/>
      <c r="F1" s="184"/>
      <c r="G1" s="184"/>
      <c r="H1" s="184"/>
      <c r="I1" s="184"/>
      <c r="L1" s="101"/>
    </row>
    <row r="2" spans="1:12" ht="20">
      <c r="A2" s="102"/>
      <c r="B2" s="103"/>
      <c r="C2" s="104"/>
      <c r="E2" s="100" t="s">
        <v>3</v>
      </c>
      <c r="F2" s="105"/>
      <c r="G2" s="104"/>
      <c r="H2" s="106"/>
      <c r="I2" s="106"/>
    </row>
    <row r="3" spans="1:12" ht="16">
      <c r="A3" s="107">
        <v>1.75</v>
      </c>
      <c r="B3" s="101" t="s">
        <v>12</v>
      </c>
      <c r="C3" s="104"/>
      <c r="D3" s="108">
        <v>100</v>
      </c>
      <c r="E3" s="109" t="s">
        <v>16</v>
      </c>
      <c r="F3" s="107"/>
      <c r="G3" s="110">
        <v>0.1</v>
      </c>
      <c r="H3" s="101" t="s">
        <v>17</v>
      </c>
      <c r="I3" s="111"/>
    </row>
    <row r="4" spans="1:12" ht="16">
      <c r="A4" s="107">
        <v>0.05</v>
      </c>
      <c r="B4" s="101" t="s">
        <v>18</v>
      </c>
      <c r="C4" s="112"/>
      <c r="D4" s="113">
        <v>3</v>
      </c>
      <c r="E4" s="114" t="s">
        <v>19</v>
      </c>
      <c r="F4" s="115"/>
      <c r="H4" s="111"/>
      <c r="I4" s="111"/>
    </row>
    <row r="5" spans="1:12">
      <c r="A5" s="111"/>
      <c r="B5" s="111"/>
      <c r="C5" s="111"/>
      <c r="D5" s="111"/>
      <c r="E5" s="111"/>
      <c r="F5" s="111"/>
      <c r="G5" s="111"/>
      <c r="H5" s="116"/>
      <c r="I5" s="111"/>
    </row>
    <row r="6" spans="1:12">
      <c r="A6" s="117" t="s">
        <v>29</v>
      </c>
      <c r="B6" s="118" t="s">
        <v>31</v>
      </c>
      <c r="C6" s="119" t="s">
        <v>32</v>
      </c>
      <c r="D6" s="120" t="s">
        <v>34</v>
      </c>
      <c r="E6" s="121" t="s">
        <v>35</v>
      </c>
      <c r="F6" s="122"/>
      <c r="G6" s="123" t="s">
        <v>37</v>
      </c>
      <c r="H6" s="121" t="s">
        <v>38</v>
      </c>
      <c r="I6" s="120" t="s">
        <v>39</v>
      </c>
    </row>
    <row r="7" spans="1:12">
      <c r="A7" s="101" t="s">
        <v>40</v>
      </c>
      <c r="B7" s="111"/>
      <c r="C7" s="111"/>
      <c r="D7" s="60"/>
      <c r="E7" s="111"/>
      <c r="F7" s="111"/>
      <c r="G7" s="111"/>
      <c r="H7" s="111"/>
      <c r="I7" s="60"/>
    </row>
    <row r="8" spans="1:12">
      <c r="A8" s="124" t="s">
        <v>47</v>
      </c>
      <c r="B8" s="125">
        <f>+(D3*A3)*(1-A4)</f>
        <v>166.25</v>
      </c>
      <c r="C8" s="126">
        <v>0.7</v>
      </c>
      <c r="D8" s="127" t="s">
        <v>49</v>
      </c>
      <c r="E8" s="128">
        <v>165</v>
      </c>
      <c r="F8" s="111"/>
      <c r="G8" s="129">
        <f>+(C8*E8)</f>
        <v>115.49999999999999</v>
      </c>
      <c r="H8" s="130">
        <f>B8*G8</f>
        <v>19201.874999999996</v>
      </c>
      <c r="I8" s="127" t="s">
        <v>50</v>
      </c>
    </row>
    <row r="9" spans="1:12">
      <c r="A9" s="124" t="s">
        <v>51</v>
      </c>
      <c r="B9" s="127">
        <f>+(D3*G3)</f>
        <v>10</v>
      </c>
      <c r="C9" s="126">
        <v>1.4</v>
      </c>
      <c r="D9" s="127" t="s">
        <v>49</v>
      </c>
      <c r="E9" s="128">
        <v>75</v>
      </c>
      <c r="F9" s="111"/>
      <c r="G9" s="129">
        <f>+(C9*E9)</f>
        <v>105</v>
      </c>
      <c r="H9" s="130">
        <f>B9*G9</f>
        <v>1050</v>
      </c>
      <c r="I9" s="127" t="s">
        <v>50</v>
      </c>
    </row>
    <row r="10" spans="1:12">
      <c r="A10" s="124" t="s">
        <v>52</v>
      </c>
      <c r="B10" s="131">
        <v>1</v>
      </c>
      <c r="C10" s="126">
        <v>1.8</v>
      </c>
      <c r="D10" s="127" t="s">
        <v>49</v>
      </c>
      <c r="E10" s="128">
        <v>75</v>
      </c>
      <c r="F10" s="111"/>
      <c r="G10" s="129">
        <f>+(C10*E10)</f>
        <v>135</v>
      </c>
      <c r="H10" s="130">
        <f>B10*G10</f>
        <v>135</v>
      </c>
      <c r="I10" s="127" t="s">
        <v>50</v>
      </c>
    </row>
    <row r="12" spans="1:12">
      <c r="A12" s="132" t="s">
        <v>55</v>
      </c>
      <c r="B12" s="131"/>
      <c r="C12" s="126">
        <f>'[1]Solar Maintenance'!B16</f>
        <v>25</v>
      </c>
      <c r="D12" s="133" t="s">
        <v>60</v>
      </c>
      <c r="E12" s="128">
        <v>200</v>
      </c>
      <c r="F12" s="111"/>
      <c r="G12" s="129">
        <f>+(C12*E12)</f>
        <v>5000</v>
      </c>
      <c r="H12" s="134">
        <f>G12</f>
        <v>5000</v>
      </c>
      <c r="I12" s="127" t="s">
        <v>50</v>
      </c>
    </row>
    <row r="13" spans="1:12">
      <c r="A13" s="124"/>
      <c r="B13" s="135"/>
      <c r="C13" s="126"/>
      <c r="D13" s="127"/>
      <c r="E13" s="128"/>
      <c r="F13" s="111"/>
      <c r="G13" s="136"/>
      <c r="H13" s="130"/>
      <c r="I13" s="137"/>
    </row>
    <row r="14" spans="1:12">
      <c r="A14" s="138" t="s">
        <v>65</v>
      </c>
      <c r="B14" s="135"/>
      <c r="C14" s="126"/>
      <c r="D14" s="127"/>
      <c r="F14" s="138" t="s">
        <v>66</v>
      </c>
      <c r="G14" s="139">
        <f>H14/D$3</f>
        <v>253.86874999999998</v>
      </c>
      <c r="H14" s="140">
        <f>SUM(H8:H13)</f>
        <v>25386.874999999996</v>
      </c>
      <c r="I14" s="127" t="s">
        <v>50</v>
      </c>
    </row>
    <row r="15" spans="1:12">
      <c r="A15" s="138"/>
      <c r="B15" s="111"/>
      <c r="C15" s="126"/>
      <c r="D15" s="127"/>
      <c r="E15" s="141"/>
      <c r="F15" s="139"/>
      <c r="G15" s="138"/>
      <c r="H15" s="140"/>
      <c r="I15" s="127"/>
    </row>
    <row r="16" spans="1:12">
      <c r="A16" s="101" t="s">
        <v>67</v>
      </c>
      <c r="B16" s="142"/>
      <c r="C16" s="111"/>
      <c r="D16" s="60"/>
      <c r="E16" s="111"/>
      <c r="F16" s="111"/>
      <c r="G16" s="111"/>
      <c r="H16" s="111"/>
      <c r="I16" s="60"/>
    </row>
    <row r="17" spans="1:9">
      <c r="A17" s="111" t="s">
        <v>68</v>
      </c>
      <c r="B17" s="143"/>
      <c r="C17" s="144">
        <v>25</v>
      </c>
      <c r="D17" s="60" t="s">
        <v>69</v>
      </c>
      <c r="E17" s="128">
        <v>30</v>
      </c>
      <c r="F17" s="111"/>
      <c r="G17" s="129">
        <f>+(H17/D$3)</f>
        <v>7.5</v>
      </c>
      <c r="H17" s="145">
        <f>+(E17*C17)</f>
        <v>750</v>
      </c>
      <c r="I17" s="127" t="s">
        <v>50</v>
      </c>
    </row>
    <row r="18" spans="1:9">
      <c r="A18" s="124" t="s">
        <v>70</v>
      </c>
      <c r="B18" s="146"/>
      <c r="C18" s="144">
        <v>25</v>
      </c>
      <c r="D18" s="127" t="s">
        <v>69</v>
      </c>
      <c r="E18" s="128">
        <v>55</v>
      </c>
      <c r="F18" s="111"/>
      <c r="G18" s="129">
        <f>+(H18/D$3)</f>
        <v>13.75</v>
      </c>
      <c r="H18" s="145">
        <f>+(E18*C18)</f>
        <v>1375</v>
      </c>
      <c r="I18" s="127" t="s">
        <v>50</v>
      </c>
    </row>
    <row r="19" spans="1:9">
      <c r="A19" s="124" t="s">
        <v>71</v>
      </c>
      <c r="B19" s="111"/>
      <c r="C19" s="144">
        <v>90</v>
      </c>
      <c r="D19" s="133" t="s">
        <v>72</v>
      </c>
      <c r="E19" s="128">
        <v>0.1</v>
      </c>
      <c r="F19" s="111"/>
      <c r="G19" s="129">
        <f>+(E19*C19)</f>
        <v>9</v>
      </c>
      <c r="H19" s="130">
        <f>+(G19*D$3)</f>
        <v>900</v>
      </c>
      <c r="I19" s="127" t="s">
        <v>50</v>
      </c>
    </row>
    <row r="20" spans="1:9" ht="16">
      <c r="A20" s="124" t="s">
        <v>73</v>
      </c>
      <c r="B20" s="111"/>
      <c r="C20" s="144">
        <v>25</v>
      </c>
      <c r="D20" s="133" t="s">
        <v>72</v>
      </c>
      <c r="E20" s="128">
        <v>0.4</v>
      </c>
      <c r="F20" s="104"/>
      <c r="G20" s="129">
        <f>+(E20*C20)</f>
        <v>10</v>
      </c>
      <c r="H20" s="130">
        <f>+(G20*D$3)</f>
        <v>1000</v>
      </c>
      <c r="I20" s="127" t="s">
        <v>50</v>
      </c>
    </row>
    <row r="21" spans="1:9">
      <c r="A21" s="124" t="s">
        <v>74</v>
      </c>
      <c r="B21" s="146"/>
      <c r="C21" s="144">
        <f>(D3)</f>
        <v>100</v>
      </c>
      <c r="D21" s="127" t="s">
        <v>75</v>
      </c>
      <c r="E21" s="128">
        <v>2</v>
      </c>
      <c r="F21" s="111"/>
      <c r="G21" s="147">
        <f>(E21)</f>
        <v>2</v>
      </c>
      <c r="H21" s="130">
        <f>(E21*C21)</f>
        <v>200</v>
      </c>
      <c r="I21" s="127" t="s">
        <v>50</v>
      </c>
    </row>
    <row r="22" spans="1:9">
      <c r="A22" s="124" t="s">
        <v>76</v>
      </c>
      <c r="B22" s="148"/>
      <c r="C22" s="144">
        <f>(D3)</f>
        <v>100</v>
      </c>
      <c r="D22" s="127" t="s">
        <v>75</v>
      </c>
      <c r="E22" s="149">
        <v>7</v>
      </c>
      <c r="F22" s="111"/>
      <c r="G22" s="147">
        <f>E22</f>
        <v>7</v>
      </c>
      <c r="H22" s="130">
        <f>+(G22*C22)</f>
        <v>700</v>
      </c>
      <c r="I22" s="127" t="s">
        <v>50</v>
      </c>
    </row>
    <row r="23" spans="1:9">
      <c r="A23" s="124" t="s">
        <v>77</v>
      </c>
      <c r="B23" s="150"/>
      <c r="C23" s="144">
        <f>(B10)</f>
        <v>1</v>
      </c>
      <c r="D23" s="127" t="s">
        <v>75</v>
      </c>
      <c r="E23" s="128">
        <v>300</v>
      </c>
      <c r="F23" s="111"/>
      <c r="G23" s="147">
        <f>E23</f>
        <v>300</v>
      </c>
      <c r="H23" s="130">
        <f>+(G23*C23)</f>
        <v>300</v>
      </c>
      <c r="I23" s="127" t="s">
        <v>50</v>
      </c>
    </row>
    <row r="24" spans="1:9" ht="16">
      <c r="A24" s="124" t="s">
        <v>78</v>
      </c>
      <c r="B24" s="151"/>
      <c r="C24" s="144">
        <f>D3</f>
        <v>100</v>
      </c>
      <c r="D24" s="127" t="s">
        <v>75</v>
      </c>
      <c r="E24" s="152">
        <v>3</v>
      </c>
      <c r="F24" s="104"/>
      <c r="G24" s="153">
        <f>E24</f>
        <v>3</v>
      </c>
      <c r="H24" s="130">
        <f>+(G24*C24)</f>
        <v>300</v>
      </c>
      <c r="I24" s="127" t="s">
        <v>50</v>
      </c>
    </row>
    <row r="25" spans="1:9" ht="16">
      <c r="A25" s="124" t="s">
        <v>79</v>
      </c>
      <c r="B25" s="111"/>
      <c r="C25" s="144">
        <f>D3</f>
        <v>100</v>
      </c>
      <c r="D25" s="127" t="s">
        <v>75</v>
      </c>
      <c r="E25" s="152">
        <v>1</v>
      </c>
      <c r="F25" s="104"/>
      <c r="G25" s="153">
        <f>E25</f>
        <v>1</v>
      </c>
      <c r="H25" s="130">
        <f>+(G25*C25)</f>
        <v>100</v>
      </c>
      <c r="I25" s="127" t="s">
        <v>50</v>
      </c>
    </row>
    <row r="26" spans="1:9" ht="16">
      <c r="A26" s="124" t="s">
        <v>80</v>
      </c>
      <c r="B26" s="111"/>
      <c r="C26" s="144">
        <v>2</v>
      </c>
      <c r="D26" s="127" t="s">
        <v>81</v>
      </c>
      <c r="E26" s="152">
        <v>20</v>
      </c>
      <c r="F26" s="104"/>
      <c r="G26" s="129">
        <f>+(C26*E26)</f>
        <v>40</v>
      </c>
      <c r="H26" s="130">
        <f>+(G26*D3)</f>
        <v>4000</v>
      </c>
      <c r="I26" s="127" t="s">
        <v>50</v>
      </c>
    </row>
    <row r="27" spans="1:9">
      <c r="A27" s="154" t="s">
        <v>82</v>
      </c>
      <c r="D27" s="127" t="s">
        <v>81</v>
      </c>
      <c r="G27" s="129">
        <f>+(H27/D$3)</f>
        <v>25.245000000000001</v>
      </c>
      <c r="H27" s="155">
        <f>'[1]Solar Maintenance'!B13</f>
        <v>2524.5</v>
      </c>
      <c r="I27" s="127" t="s">
        <v>50</v>
      </c>
    </row>
    <row r="28" spans="1:9" ht="16">
      <c r="A28" s="154" t="s">
        <v>83</v>
      </c>
      <c r="B28" s="111"/>
      <c r="C28" s="156"/>
      <c r="D28" s="133" t="s">
        <v>84</v>
      </c>
      <c r="E28" s="111"/>
      <c r="F28" s="104"/>
      <c r="G28" s="129">
        <f t="shared" ref="G28:G33" si="0">+(H28/D$3)</f>
        <v>25</v>
      </c>
      <c r="H28" s="157">
        <f>'[1]Solar Maintenance'!F9</f>
        <v>2500</v>
      </c>
      <c r="I28" s="127" t="s">
        <v>50</v>
      </c>
    </row>
    <row r="29" spans="1:9" ht="16">
      <c r="A29" s="132" t="s">
        <v>85</v>
      </c>
      <c r="B29" s="111"/>
      <c r="C29" s="156"/>
      <c r="D29" s="133" t="s">
        <v>84</v>
      </c>
      <c r="E29" s="111"/>
      <c r="F29" s="104"/>
      <c r="G29" s="129">
        <f t="shared" si="0"/>
        <v>1.2</v>
      </c>
      <c r="H29" s="158">
        <f>'[1]Solar Maintenance'!I13</f>
        <v>120</v>
      </c>
      <c r="I29" s="127" t="s">
        <v>50</v>
      </c>
    </row>
    <row r="30" spans="1:9">
      <c r="A30" s="132" t="s">
        <v>86</v>
      </c>
      <c r="B30" s="111"/>
      <c r="C30" s="111"/>
      <c r="D30" s="133" t="s">
        <v>84</v>
      </c>
      <c r="E30" s="111"/>
      <c r="F30" s="111"/>
      <c r="G30" s="129">
        <f t="shared" si="0"/>
        <v>0</v>
      </c>
      <c r="H30" s="158">
        <f>'[1]Solar Maintenance'!F20+'[1]Solar Maintenance'!F28</f>
        <v>0</v>
      </c>
      <c r="I30" s="127" t="s">
        <v>50</v>
      </c>
    </row>
    <row r="31" spans="1:9">
      <c r="A31" s="132" t="s">
        <v>87</v>
      </c>
      <c r="B31" s="111"/>
      <c r="C31" s="111"/>
      <c r="D31" s="133" t="s">
        <v>84</v>
      </c>
      <c r="E31" s="111"/>
      <c r="F31" s="111"/>
      <c r="G31" s="129">
        <f t="shared" si="0"/>
        <v>0</v>
      </c>
      <c r="H31" s="158">
        <v>0</v>
      </c>
      <c r="I31" s="127" t="s">
        <v>50</v>
      </c>
    </row>
    <row r="32" spans="1:9">
      <c r="A32" s="154" t="s">
        <v>88</v>
      </c>
      <c r="B32" s="111"/>
      <c r="C32" s="111"/>
      <c r="D32" s="154" t="s">
        <v>89</v>
      </c>
      <c r="E32" s="111"/>
      <c r="F32" s="111"/>
      <c r="G32" s="129">
        <f t="shared" si="0"/>
        <v>3</v>
      </c>
      <c r="H32" s="158">
        <v>300</v>
      </c>
      <c r="I32" s="127" t="s">
        <v>50</v>
      </c>
    </row>
    <row r="33" spans="1:9">
      <c r="A33" s="132" t="s">
        <v>90</v>
      </c>
      <c r="D33" s="154" t="s">
        <v>89</v>
      </c>
      <c r="G33" s="129">
        <f t="shared" si="0"/>
        <v>8.3925599999999996</v>
      </c>
      <c r="H33" s="155">
        <f>'[1]Solar Maintenance'!B7</f>
        <v>839.25599999999997</v>
      </c>
      <c r="I33" s="127" t="s">
        <v>50</v>
      </c>
    </row>
    <row r="34" spans="1:9" ht="16">
      <c r="A34" s="159" t="s">
        <v>91</v>
      </c>
      <c r="B34" s="111"/>
      <c r="C34" s="144"/>
      <c r="D34" s="127" t="s">
        <v>92</v>
      </c>
      <c r="E34" s="160">
        <v>0.06</v>
      </c>
      <c r="F34" s="104"/>
      <c r="G34" s="129"/>
      <c r="H34" s="130">
        <f>SUM(H17:H33)*E34</f>
        <v>954.52535999999998</v>
      </c>
      <c r="I34" s="127" t="s">
        <v>50</v>
      </c>
    </row>
    <row r="35" spans="1:9" ht="16">
      <c r="A35" s="124"/>
      <c r="B35" s="111"/>
      <c r="C35" s="144"/>
      <c r="D35" s="127"/>
      <c r="E35" s="160"/>
      <c r="F35" s="104"/>
      <c r="G35" s="129"/>
      <c r="H35" s="130"/>
    </row>
    <row r="36" spans="1:9" ht="16">
      <c r="A36" s="101" t="s">
        <v>94</v>
      </c>
      <c r="B36" s="111"/>
      <c r="C36" s="111"/>
      <c r="D36" s="105"/>
      <c r="E36" s="111"/>
      <c r="F36" s="138" t="s">
        <v>66</v>
      </c>
      <c r="G36" s="140">
        <f>+(H36/D$3)</f>
        <v>168.63281360000002</v>
      </c>
      <c r="H36" s="155">
        <f>SUM(H17:H34)</f>
        <v>16863.281360000001</v>
      </c>
      <c r="I36" s="127" t="s">
        <v>50</v>
      </c>
    </row>
    <row r="37" spans="1:9" ht="16">
      <c r="A37" s="101"/>
      <c r="B37" s="111"/>
      <c r="C37" s="111"/>
      <c r="D37" s="105"/>
      <c r="E37" s="111"/>
      <c r="F37" s="138"/>
      <c r="G37" s="140"/>
    </row>
    <row r="38" spans="1:9" ht="16">
      <c r="A38" s="124"/>
      <c r="B38" s="104"/>
    </row>
    <row r="39" spans="1:9">
      <c r="A39" s="161" t="s">
        <v>95</v>
      </c>
      <c r="B39" s="162"/>
      <c r="F39" s="163" t="s">
        <v>66</v>
      </c>
      <c r="G39" s="140">
        <f>+(H39/D$3)</f>
        <v>85.235936399999957</v>
      </c>
      <c r="H39" s="164">
        <f>+(H14-H36)</f>
        <v>8523.5936399999955</v>
      </c>
      <c r="I39" s="127" t="s">
        <v>50</v>
      </c>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28"/>
  <sheetViews>
    <sheetView workbookViewId="0">
      <selection activeCell="G21" sqref="G21"/>
    </sheetView>
  </sheetViews>
  <sheetFormatPr baseColWidth="10" defaultColWidth="8.6640625" defaultRowHeight="14"/>
  <cols>
    <col min="1" max="1" width="18.6640625" style="100" bestFit="1" customWidth="1"/>
    <col min="2" max="2" width="9.1640625" style="100" bestFit="1" customWidth="1"/>
    <col min="3" max="3" width="4.33203125" style="100" customWidth="1"/>
    <col min="4" max="4" width="4" style="100" customWidth="1"/>
    <col min="5" max="5" width="26.5" style="100" bestFit="1" customWidth="1"/>
    <col min="6" max="7" width="8.6640625" style="100"/>
    <col min="8" max="8" width="17.5" style="100" bestFit="1" customWidth="1"/>
    <col min="9" max="16384" width="8.6640625" style="100"/>
  </cols>
  <sheetData>
    <row r="3" spans="1:9" ht="16" thickBot="1">
      <c r="A3" s="185"/>
      <c r="B3" s="185"/>
    </row>
    <row r="4" spans="1:9" ht="15">
      <c r="A4" s="166" t="s">
        <v>1</v>
      </c>
      <c r="B4" s="167">
        <v>13.6</v>
      </c>
      <c r="E4" s="178" t="s">
        <v>2</v>
      </c>
      <c r="F4" s="179"/>
      <c r="H4" s="178" t="s">
        <v>4</v>
      </c>
      <c r="I4" s="179"/>
    </row>
    <row r="5" spans="1:9">
      <c r="A5" s="168" t="s">
        <v>5</v>
      </c>
      <c r="B5" s="169">
        <v>0.55000000000000004</v>
      </c>
      <c r="E5" s="168" t="s">
        <v>6</v>
      </c>
      <c r="F5" s="172">
        <v>2</v>
      </c>
      <c r="H5" s="168" t="s">
        <v>96</v>
      </c>
      <c r="I5" s="172">
        <v>2</v>
      </c>
    </row>
    <row r="6" spans="1:9">
      <c r="A6" s="168" t="s">
        <v>8</v>
      </c>
      <c r="B6" s="170">
        <f>B4*B5</f>
        <v>7.48</v>
      </c>
      <c r="E6" s="168" t="s">
        <v>97</v>
      </c>
      <c r="F6" s="169">
        <v>50</v>
      </c>
      <c r="H6" s="168" t="s">
        <v>10</v>
      </c>
      <c r="I6" s="172">
        <v>0.1</v>
      </c>
    </row>
    <row r="7" spans="1:9">
      <c r="A7" s="168" t="s">
        <v>11</v>
      </c>
      <c r="B7" s="171">
        <f>+(B10*B6*B8)</f>
        <v>839.25599999999997</v>
      </c>
      <c r="E7" s="168" t="s">
        <v>13</v>
      </c>
      <c r="F7" s="170">
        <f>F6*B16</f>
        <v>1250</v>
      </c>
      <c r="H7" s="168" t="s">
        <v>14</v>
      </c>
      <c r="I7" s="173">
        <f>I6*B16</f>
        <v>2.5</v>
      </c>
    </row>
    <row r="8" spans="1:9">
      <c r="A8" s="168" t="s">
        <v>15</v>
      </c>
      <c r="B8" s="172">
        <v>37.4</v>
      </c>
      <c r="E8" s="168"/>
      <c r="F8" s="173"/>
      <c r="H8" s="168" t="s">
        <v>20</v>
      </c>
      <c r="I8" s="169">
        <v>20</v>
      </c>
    </row>
    <row r="9" spans="1:9" ht="16" thickBot="1">
      <c r="A9" s="168" t="s">
        <v>21</v>
      </c>
      <c r="B9" s="173">
        <f>B8*7</f>
        <v>261.8</v>
      </c>
      <c r="E9" s="180" t="s">
        <v>22</v>
      </c>
      <c r="F9" s="181">
        <f>F7*F5</f>
        <v>2500</v>
      </c>
      <c r="H9" s="168" t="s">
        <v>23</v>
      </c>
      <c r="I9" s="170">
        <f>I7*I8</f>
        <v>50</v>
      </c>
    </row>
    <row r="10" spans="1:9">
      <c r="A10" s="168" t="s">
        <v>24</v>
      </c>
      <c r="B10" s="172">
        <v>3</v>
      </c>
      <c r="F10" s="165"/>
      <c r="H10" s="168" t="s">
        <v>25</v>
      </c>
      <c r="I10" s="169">
        <v>10</v>
      </c>
    </row>
    <row r="11" spans="1:9">
      <c r="A11" s="168" t="s">
        <v>26</v>
      </c>
      <c r="B11" s="172">
        <v>1.5</v>
      </c>
      <c r="F11" s="165"/>
      <c r="H11" s="168"/>
      <c r="I11" s="170"/>
    </row>
    <row r="12" spans="1:9">
      <c r="A12" s="168" t="s">
        <v>27</v>
      </c>
      <c r="B12" s="169">
        <v>15</v>
      </c>
      <c r="H12" s="182" t="s">
        <v>28</v>
      </c>
      <c r="I12" s="183">
        <f>I9+I10</f>
        <v>60</v>
      </c>
    </row>
    <row r="13" spans="1:9" ht="16" thickBot="1">
      <c r="A13" s="168" t="s">
        <v>98</v>
      </c>
      <c r="B13" s="171">
        <f>+(B12*B11*B10*B8)</f>
        <v>2524.5</v>
      </c>
      <c r="H13" s="180" t="s">
        <v>33</v>
      </c>
      <c r="I13" s="181">
        <f>I12*I5</f>
        <v>120</v>
      </c>
    </row>
    <row r="14" spans="1:9" ht="15">
      <c r="A14" s="168"/>
      <c r="B14" s="173"/>
      <c r="E14" s="178" t="s">
        <v>36</v>
      </c>
      <c r="F14" s="179"/>
    </row>
    <row r="15" spans="1:9">
      <c r="A15" s="168"/>
      <c r="B15" s="173"/>
      <c r="E15" s="168" t="s">
        <v>99</v>
      </c>
      <c r="F15" s="172">
        <v>0</v>
      </c>
    </row>
    <row r="16" spans="1:9" ht="15">
      <c r="A16" s="168" t="s">
        <v>42</v>
      </c>
      <c r="B16" s="174">
        <v>25</v>
      </c>
      <c r="E16" s="168" t="s">
        <v>43</v>
      </c>
      <c r="F16" s="169">
        <v>0.28000000000000003</v>
      </c>
    </row>
    <row r="17" spans="1:6">
      <c r="A17" s="168" t="s">
        <v>100</v>
      </c>
      <c r="B17" s="172">
        <v>23</v>
      </c>
      <c r="E17" s="168" t="s">
        <v>101</v>
      </c>
      <c r="F17" s="172">
        <v>100</v>
      </c>
    </row>
    <row r="18" spans="1:6">
      <c r="A18" s="168"/>
      <c r="B18" s="173"/>
      <c r="E18" s="168" t="s">
        <v>102</v>
      </c>
      <c r="F18" s="170">
        <f>F16*F17</f>
        <v>28.000000000000004</v>
      </c>
    </row>
    <row r="19" spans="1:6" ht="15">
      <c r="A19" s="168" t="s">
        <v>103</v>
      </c>
      <c r="B19" s="175">
        <v>125</v>
      </c>
      <c r="E19" s="168" t="s">
        <v>104</v>
      </c>
      <c r="F19" s="170">
        <f>F18*B16</f>
        <v>700.00000000000011</v>
      </c>
    </row>
    <row r="20" spans="1:6" ht="16" thickBot="1">
      <c r="A20" s="176" t="s">
        <v>54</v>
      </c>
      <c r="B20" s="177">
        <f>B16*B19</f>
        <v>3125</v>
      </c>
      <c r="E20" s="180" t="s">
        <v>56</v>
      </c>
      <c r="F20" s="181">
        <f>F19*F15</f>
        <v>0</v>
      </c>
    </row>
    <row r="21" spans="1:6" ht="15" thickBot="1"/>
    <row r="22" spans="1:6" ht="15">
      <c r="E22" s="178" t="s">
        <v>57</v>
      </c>
      <c r="F22" s="179"/>
    </row>
    <row r="23" spans="1:6">
      <c r="E23" s="168" t="s">
        <v>58</v>
      </c>
      <c r="F23" s="172">
        <v>0</v>
      </c>
    </row>
    <row r="24" spans="1:6">
      <c r="E24" s="168" t="s">
        <v>105</v>
      </c>
      <c r="F24" s="169">
        <v>0.08</v>
      </c>
    </row>
    <row r="25" spans="1:6">
      <c r="E25" s="168" t="s">
        <v>61</v>
      </c>
      <c r="F25" s="172">
        <v>500</v>
      </c>
    </row>
    <row r="26" spans="1:6">
      <c r="E26" s="168" t="s">
        <v>106</v>
      </c>
      <c r="F26" s="170">
        <f>F24*F25</f>
        <v>40</v>
      </c>
    </row>
    <row r="27" spans="1:6">
      <c r="E27" s="168" t="s">
        <v>63</v>
      </c>
      <c r="F27" s="170">
        <f>F26*B16</f>
        <v>1000</v>
      </c>
    </row>
    <row r="28" spans="1:6" ht="16" thickBot="1">
      <c r="E28" s="180" t="s">
        <v>64</v>
      </c>
      <c r="F28" s="181">
        <f>F27*F23</f>
        <v>0</v>
      </c>
    </row>
  </sheetData>
  <mergeCells count="1">
    <mergeCell ref="A3:B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1"/>
  <sheetViews>
    <sheetView workbookViewId="0">
      <selection sqref="A1:I1"/>
    </sheetView>
  </sheetViews>
  <sheetFormatPr baseColWidth="10" defaultColWidth="12.6640625" defaultRowHeight="15" customHeight="1"/>
  <cols>
    <col min="1" max="1" width="21.1640625" customWidth="1"/>
    <col min="2" max="2" width="8.83203125" customWidth="1"/>
    <col min="3" max="3" width="9.5" customWidth="1"/>
    <col min="4" max="5" width="7.6640625" customWidth="1"/>
    <col min="6" max="6" width="8.5" customWidth="1"/>
    <col min="7" max="7" width="9.1640625" customWidth="1"/>
    <col min="8" max="8" width="9.6640625" customWidth="1"/>
    <col min="9" max="9" width="10.1640625" customWidth="1"/>
    <col min="10" max="26" width="7.6640625" customWidth="1"/>
  </cols>
  <sheetData>
    <row r="1" spans="1:12" ht="29">
      <c r="A1" s="186" t="s">
        <v>0</v>
      </c>
      <c r="B1" s="187"/>
      <c r="C1" s="187"/>
      <c r="D1" s="187"/>
      <c r="E1" s="187"/>
      <c r="F1" s="187"/>
      <c r="G1" s="187"/>
      <c r="H1" s="187"/>
      <c r="I1" s="187"/>
      <c r="L1" s="2"/>
    </row>
    <row r="2" spans="1:12" ht="20">
      <c r="A2" s="5"/>
      <c r="B2" s="7" t="s">
        <v>3</v>
      </c>
      <c r="C2" s="7"/>
      <c r="E2" s="9"/>
      <c r="F2" s="11"/>
      <c r="G2" s="13"/>
      <c r="H2" s="15"/>
      <c r="I2" s="15"/>
    </row>
    <row r="3" spans="1:12" ht="16">
      <c r="A3" s="16"/>
      <c r="B3" s="2"/>
      <c r="C3" s="13"/>
      <c r="D3" s="17"/>
      <c r="E3" s="18"/>
      <c r="F3" s="16"/>
      <c r="G3" s="20"/>
      <c r="H3" s="2"/>
      <c r="I3" s="21"/>
    </row>
    <row r="4" spans="1:12" ht="16">
      <c r="A4" s="22"/>
      <c r="B4" s="24" t="s">
        <v>12</v>
      </c>
      <c r="C4" s="25"/>
      <c r="D4" s="28"/>
      <c r="E4" s="29" t="s">
        <v>16</v>
      </c>
      <c r="F4" s="30"/>
      <c r="G4" s="31"/>
      <c r="H4" s="32" t="s">
        <v>17</v>
      </c>
      <c r="I4" s="21"/>
    </row>
    <row r="5" spans="1:12" ht="16">
      <c r="A5" s="22"/>
      <c r="B5" s="24" t="s">
        <v>18</v>
      </c>
      <c r="C5" s="33"/>
      <c r="D5" s="34"/>
      <c r="E5" s="36" t="s">
        <v>19</v>
      </c>
      <c r="F5" s="38"/>
      <c r="G5" s="40"/>
      <c r="H5" s="42"/>
      <c r="I5" s="21"/>
    </row>
    <row r="6" spans="1:12" ht="14">
      <c r="A6" s="21"/>
      <c r="B6" s="21"/>
      <c r="C6" s="21"/>
      <c r="D6" s="21"/>
      <c r="E6" s="21"/>
      <c r="F6" s="21"/>
      <c r="G6" s="21"/>
      <c r="H6" s="44"/>
      <c r="I6" s="21"/>
    </row>
    <row r="7" spans="1:12" ht="14">
      <c r="A7" s="46" t="s">
        <v>29</v>
      </c>
      <c r="B7" s="46" t="s">
        <v>31</v>
      </c>
      <c r="C7" s="47" t="s">
        <v>32</v>
      </c>
      <c r="D7" s="46" t="s">
        <v>34</v>
      </c>
      <c r="E7" s="46" t="s">
        <v>35</v>
      </c>
      <c r="F7" s="48"/>
      <c r="G7" s="46" t="s">
        <v>37</v>
      </c>
      <c r="H7" s="46" t="s">
        <v>38</v>
      </c>
      <c r="I7" s="46" t="s">
        <v>39</v>
      </c>
    </row>
    <row r="8" spans="1:12" ht="14">
      <c r="A8" s="24" t="s">
        <v>40</v>
      </c>
      <c r="B8" s="49"/>
      <c r="C8" s="49"/>
      <c r="D8" s="51"/>
      <c r="E8" s="49"/>
      <c r="F8" s="49"/>
      <c r="G8" s="49"/>
      <c r="H8" s="49"/>
      <c r="I8" s="52"/>
    </row>
    <row r="9" spans="1:12" ht="14">
      <c r="A9" s="53" t="s">
        <v>47</v>
      </c>
      <c r="B9" s="54"/>
      <c r="C9" s="55"/>
      <c r="D9" s="56" t="s">
        <v>49</v>
      </c>
      <c r="E9" s="57"/>
      <c r="F9" s="21"/>
      <c r="G9" s="58">
        <f t="shared" ref="G9:G11" si="0">+(C9*E9)</f>
        <v>0</v>
      </c>
      <c r="H9" s="59">
        <f t="shared" ref="H9:H11" si="1">B9*G9</f>
        <v>0</v>
      </c>
      <c r="I9" s="56" t="s">
        <v>50</v>
      </c>
    </row>
    <row r="10" spans="1:12" ht="14">
      <c r="A10" s="53" t="s">
        <v>51</v>
      </c>
      <c r="B10" s="60"/>
      <c r="C10" s="55"/>
      <c r="D10" s="56" t="s">
        <v>49</v>
      </c>
      <c r="E10" s="57"/>
      <c r="F10" s="21"/>
      <c r="G10" s="58">
        <f t="shared" si="0"/>
        <v>0</v>
      </c>
      <c r="H10" s="59">
        <f t="shared" si="1"/>
        <v>0</v>
      </c>
      <c r="I10" s="56" t="s">
        <v>50</v>
      </c>
    </row>
    <row r="11" spans="1:12" ht="14">
      <c r="A11" s="53" t="s">
        <v>52</v>
      </c>
      <c r="B11" s="62"/>
      <c r="C11" s="55"/>
      <c r="D11" s="56" t="s">
        <v>49</v>
      </c>
      <c r="E11" s="57"/>
      <c r="F11" s="21"/>
      <c r="G11" s="58">
        <f t="shared" si="0"/>
        <v>0</v>
      </c>
      <c r="H11" s="59">
        <f t="shared" si="1"/>
        <v>0</v>
      </c>
      <c r="I11" s="56" t="s">
        <v>50</v>
      </c>
    </row>
    <row r="12" spans="1:12">
      <c r="A12" s="64"/>
    </row>
    <row r="13" spans="1:12" ht="14">
      <c r="A13" s="53" t="s">
        <v>55</v>
      </c>
      <c r="B13" s="66"/>
      <c r="C13" s="55"/>
      <c r="D13" s="56" t="s">
        <v>60</v>
      </c>
      <c r="E13" s="57"/>
      <c r="F13" s="21"/>
      <c r="G13" s="58">
        <f>+(C13*E13)</f>
        <v>0</v>
      </c>
      <c r="H13" s="58">
        <f>G13</f>
        <v>0</v>
      </c>
      <c r="I13" s="56" t="s">
        <v>50</v>
      </c>
    </row>
    <row r="14" spans="1:12" ht="14">
      <c r="A14" s="53"/>
      <c r="B14" s="67"/>
      <c r="C14" s="55"/>
      <c r="D14" s="56"/>
      <c r="E14" s="57"/>
      <c r="F14" s="21"/>
      <c r="G14" s="68"/>
      <c r="H14" s="59"/>
      <c r="I14" s="56"/>
    </row>
    <row r="15" spans="1:12">
      <c r="A15" s="48" t="s">
        <v>65</v>
      </c>
      <c r="B15" s="69"/>
      <c r="C15" s="70"/>
      <c r="D15" s="51"/>
      <c r="E15" s="71"/>
      <c r="F15" s="72" t="s">
        <v>66</v>
      </c>
      <c r="G15" s="73" t="e">
        <f>H15/D$4</f>
        <v>#DIV/0!</v>
      </c>
      <c r="H15" s="73">
        <f>SUM(H9:H14)</f>
        <v>0</v>
      </c>
      <c r="I15" s="52" t="s">
        <v>50</v>
      </c>
    </row>
    <row r="16" spans="1:12" ht="14">
      <c r="A16" s="74"/>
      <c r="B16" s="21"/>
      <c r="C16" s="55"/>
      <c r="D16" s="56"/>
      <c r="E16" s="75"/>
      <c r="F16" s="76"/>
      <c r="G16" s="77"/>
      <c r="H16" s="76"/>
      <c r="I16" s="56"/>
    </row>
    <row r="17" spans="1:9" ht="14">
      <c r="A17" s="24" t="s">
        <v>67</v>
      </c>
      <c r="B17" s="78"/>
      <c r="C17" s="49"/>
      <c r="D17" s="51"/>
      <c r="E17" s="49"/>
      <c r="F17" s="49"/>
      <c r="G17" s="49"/>
      <c r="H17" s="49"/>
      <c r="I17" s="52"/>
    </row>
    <row r="18" spans="1:9" ht="14">
      <c r="A18" s="79" t="s">
        <v>68</v>
      </c>
      <c r="B18" s="80"/>
      <c r="C18" s="81"/>
      <c r="D18" s="56" t="s">
        <v>69</v>
      </c>
      <c r="E18" s="82"/>
      <c r="F18" s="21"/>
      <c r="G18" s="58" t="e">
        <f t="shared" ref="G18:G19" si="2">+(H18/D$4)</f>
        <v>#DIV/0!</v>
      </c>
      <c r="H18" s="58">
        <f t="shared" ref="H18:H19" si="3">+(E18*C18)</f>
        <v>0</v>
      </c>
      <c r="I18" s="56" t="s">
        <v>50</v>
      </c>
    </row>
    <row r="19" spans="1:9" ht="14">
      <c r="A19" s="53" t="s">
        <v>70</v>
      </c>
      <c r="B19" s="83"/>
      <c r="C19" s="81"/>
      <c r="D19" s="56" t="s">
        <v>69</v>
      </c>
      <c r="E19" s="82"/>
      <c r="F19" s="21"/>
      <c r="G19" s="58" t="e">
        <f t="shared" si="2"/>
        <v>#DIV/0!</v>
      </c>
      <c r="H19" s="58">
        <f t="shared" si="3"/>
        <v>0</v>
      </c>
      <c r="I19" s="56" t="s">
        <v>50</v>
      </c>
    </row>
    <row r="20" spans="1:9" ht="14">
      <c r="A20" s="53" t="s">
        <v>71</v>
      </c>
      <c r="B20" s="21"/>
      <c r="C20" s="81"/>
      <c r="D20" s="56" t="s">
        <v>72</v>
      </c>
      <c r="E20" s="82"/>
      <c r="F20" s="21"/>
      <c r="G20" s="58">
        <f t="shared" ref="G20:G21" si="4">+(E20*C20)</f>
        <v>0</v>
      </c>
      <c r="H20" s="59">
        <f t="shared" ref="H20:H21" si="5">+(G20*D$4)</f>
        <v>0</v>
      </c>
      <c r="I20" s="56" t="s">
        <v>50</v>
      </c>
    </row>
    <row r="21" spans="1:9" ht="16">
      <c r="A21" s="53" t="s">
        <v>73</v>
      </c>
      <c r="B21" s="21"/>
      <c r="C21" s="81"/>
      <c r="D21" s="56" t="s">
        <v>72</v>
      </c>
      <c r="E21" s="57"/>
      <c r="F21" s="13"/>
      <c r="G21" s="58">
        <f t="shared" si="4"/>
        <v>0</v>
      </c>
      <c r="H21" s="59">
        <f t="shared" si="5"/>
        <v>0</v>
      </c>
      <c r="I21" s="56" t="s">
        <v>50</v>
      </c>
    </row>
    <row r="22" spans="1:9" ht="15.75" customHeight="1">
      <c r="A22" s="53" t="s">
        <v>74</v>
      </c>
      <c r="B22" s="83"/>
      <c r="C22" s="81">
        <f>(D4)</f>
        <v>0</v>
      </c>
      <c r="D22" s="56" t="s">
        <v>75</v>
      </c>
      <c r="E22" s="57"/>
      <c r="F22" s="21"/>
      <c r="G22" s="59">
        <f>(E22)</f>
        <v>0</v>
      </c>
      <c r="H22" s="59">
        <f>(E22*C22)</f>
        <v>0</v>
      </c>
      <c r="I22" s="56" t="s">
        <v>50</v>
      </c>
    </row>
    <row r="23" spans="1:9" ht="15.75" customHeight="1">
      <c r="A23" s="53" t="s">
        <v>76</v>
      </c>
      <c r="B23" s="84"/>
      <c r="C23" s="81">
        <f>(D4)</f>
        <v>0</v>
      </c>
      <c r="D23" s="56" t="s">
        <v>75</v>
      </c>
      <c r="E23" s="57"/>
      <c r="F23" s="21"/>
      <c r="G23" s="59">
        <f t="shared" ref="G23:G26" si="6">E23</f>
        <v>0</v>
      </c>
      <c r="H23" s="59">
        <f t="shared" ref="H23:H26" si="7">+(G23*C23)</f>
        <v>0</v>
      </c>
      <c r="I23" s="56" t="s">
        <v>50</v>
      </c>
    </row>
    <row r="24" spans="1:9" ht="15.75" customHeight="1">
      <c r="A24" s="53" t="s">
        <v>77</v>
      </c>
      <c r="B24" s="85"/>
      <c r="C24" s="81"/>
      <c r="D24" s="56" t="s">
        <v>75</v>
      </c>
      <c r="E24" s="57"/>
      <c r="F24" s="21"/>
      <c r="G24" s="59">
        <f t="shared" si="6"/>
        <v>0</v>
      </c>
      <c r="H24" s="59">
        <f t="shared" si="7"/>
        <v>0</v>
      </c>
      <c r="I24" s="56" t="s">
        <v>50</v>
      </c>
    </row>
    <row r="25" spans="1:9" ht="15.75" customHeight="1">
      <c r="A25" s="53" t="s">
        <v>78</v>
      </c>
      <c r="B25" s="86"/>
      <c r="C25" s="81">
        <f>D4</f>
        <v>0</v>
      </c>
      <c r="D25" s="56" t="s">
        <v>75</v>
      </c>
      <c r="E25" s="87"/>
      <c r="F25" s="13"/>
      <c r="G25" s="88">
        <f t="shared" si="6"/>
        <v>0</v>
      </c>
      <c r="H25" s="59">
        <f t="shared" si="7"/>
        <v>0</v>
      </c>
      <c r="I25" s="56" t="s">
        <v>50</v>
      </c>
    </row>
    <row r="26" spans="1:9" ht="15.75" customHeight="1">
      <c r="A26" s="53" t="s">
        <v>79</v>
      </c>
      <c r="B26" s="21"/>
      <c r="C26" s="81">
        <f>D4</f>
        <v>0</v>
      </c>
      <c r="D26" s="56" t="s">
        <v>75</v>
      </c>
      <c r="E26" s="87"/>
      <c r="F26" s="13"/>
      <c r="G26" s="88">
        <f t="shared" si="6"/>
        <v>0</v>
      </c>
      <c r="H26" s="59">
        <f t="shared" si="7"/>
        <v>0</v>
      </c>
      <c r="I26" s="56" t="s">
        <v>50</v>
      </c>
    </row>
    <row r="27" spans="1:9" ht="15.75" customHeight="1">
      <c r="A27" s="53" t="s">
        <v>80</v>
      </c>
      <c r="B27" s="21"/>
      <c r="C27" s="81"/>
      <c r="D27" s="56" t="s">
        <v>81</v>
      </c>
      <c r="E27" s="87"/>
      <c r="F27" s="13"/>
      <c r="G27" s="58">
        <f>+(C27*E27)</f>
        <v>0</v>
      </c>
      <c r="H27" s="59">
        <f>+(G27*D4)</f>
        <v>0</v>
      </c>
      <c r="I27" s="56" t="s">
        <v>50</v>
      </c>
    </row>
    <row r="28" spans="1:9" ht="15.75" customHeight="1">
      <c r="A28" s="79" t="s">
        <v>82</v>
      </c>
      <c r="D28" s="56" t="s">
        <v>81</v>
      </c>
      <c r="G28" s="58" t="e">
        <f t="shared" ref="G28:G34" si="8">+(H28/D$4)</f>
        <v>#DIV/0!</v>
      </c>
      <c r="H28" s="89">
        <f>'BLANK_Solar Maintenance'!B13</f>
        <v>0</v>
      </c>
      <c r="I28" s="56" t="s">
        <v>50</v>
      </c>
    </row>
    <row r="29" spans="1:9" ht="15.75" customHeight="1">
      <c r="A29" s="79" t="s">
        <v>83</v>
      </c>
      <c r="B29" s="21"/>
      <c r="C29" s="90"/>
      <c r="D29" s="56" t="s">
        <v>84</v>
      </c>
      <c r="E29" s="21"/>
      <c r="F29" s="13"/>
      <c r="G29" s="58" t="e">
        <f t="shared" si="8"/>
        <v>#DIV/0!</v>
      </c>
      <c r="H29" s="43">
        <f>'BLANK_Solar Maintenance'!F9</f>
        <v>0</v>
      </c>
      <c r="I29" s="56" t="s">
        <v>50</v>
      </c>
    </row>
    <row r="30" spans="1:9" ht="15.75" customHeight="1">
      <c r="A30" s="53" t="s">
        <v>85</v>
      </c>
      <c r="B30" s="21"/>
      <c r="C30" s="90"/>
      <c r="D30" s="56" t="s">
        <v>84</v>
      </c>
      <c r="E30" s="21"/>
      <c r="F30" s="13"/>
      <c r="G30" s="58" t="e">
        <f t="shared" si="8"/>
        <v>#DIV/0!</v>
      </c>
      <c r="H30" s="59">
        <f>'BLANK_Solar Maintenance'!I13</f>
        <v>0</v>
      </c>
      <c r="I30" s="56" t="s">
        <v>50</v>
      </c>
    </row>
    <row r="31" spans="1:9" ht="15.75" customHeight="1">
      <c r="A31" s="53" t="s">
        <v>86</v>
      </c>
      <c r="B31" s="21"/>
      <c r="C31" s="21"/>
      <c r="D31" s="56" t="s">
        <v>84</v>
      </c>
      <c r="E31" s="21"/>
      <c r="F31" s="21"/>
      <c r="G31" s="58" t="e">
        <f t="shared" si="8"/>
        <v>#DIV/0!</v>
      </c>
      <c r="H31" s="59">
        <f>'BLANK_Solar Maintenance'!F20+'BLANK_Solar Maintenance'!F28</f>
        <v>0</v>
      </c>
      <c r="I31" s="56" t="s">
        <v>50</v>
      </c>
    </row>
    <row r="32" spans="1:9" ht="15.75" customHeight="1">
      <c r="A32" s="53" t="s">
        <v>87</v>
      </c>
      <c r="B32" s="21"/>
      <c r="C32" s="21"/>
      <c r="D32" s="56" t="s">
        <v>84</v>
      </c>
      <c r="E32" s="21"/>
      <c r="F32" s="21"/>
      <c r="G32" s="58" t="e">
        <f t="shared" si="8"/>
        <v>#DIV/0!</v>
      </c>
      <c r="H32" s="59">
        <v>0</v>
      </c>
      <c r="I32" s="56" t="s">
        <v>50</v>
      </c>
    </row>
    <row r="33" spans="1:9" ht="15.75" customHeight="1">
      <c r="A33" s="79" t="s">
        <v>88</v>
      </c>
      <c r="B33" s="21"/>
      <c r="C33" s="21"/>
      <c r="D33" s="21" t="s">
        <v>89</v>
      </c>
      <c r="E33" s="21"/>
      <c r="F33" s="21"/>
      <c r="G33" s="58" t="e">
        <f t="shared" si="8"/>
        <v>#DIV/0!</v>
      </c>
      <c r="H33" s="59">
        <v>300</v>
      </c>
      <c r="I33" s="56" t="s">
        <v>50</v>
      </c>
    </row>
    <row r="34" spans="1:9" ht="15.75" customHeight="1">
      <c r="A34" s="53" t="s">
        <v>90</v>
      </c>
      <c r="D34" s="21" t="s">
        <v>89</v>
      </c>
      <c r="G34" s="58" t="e">
        <f t="shared" si="8"/>
        <v>#DIV/0!</v>
      </c>
      <c r="H34" s="89">
        <f>'BLANK_Solar Maintenance'!B7</f>
        <v>0</v>
      </c>
      <c r="I34" s="56" t="s">
        <v>50</v>
      </c>
    </row>
    <row r="35" spans="1:9" ht="15.75" customHeight="1">
      <c r="A35" s="79" t="s">
        <v>91</v>
      </c>
      <c r="B35" s="21"/>
      <c r="C35" s="81"/>
      <c r="D35" s="56" t="s">
        <v>92</v>
      </c>
      <c r="E35" s="91" t="s">
        <v>93</v>
      </c>
      <c r="F35" s="13"/>
      <c r="G35" s="58"/>
      <c r="H35" s="59" t="e">
        <f>SUM(H18:H34)*E35</f>
        <v>#VALUE!</v>
      </c>
      <c r="I35" s="56" t="s">
        <v>50</v>
      </c>
    </row>
    <row r="36" spans="1:9" ht="15.75" customHeight="1">
      <c r="A36" s="53"/>
      <c r="B36" s="21"/>
      <c r="C36" s="81"/>
      <c r="D36" s="56"/>
      <c r="E36" s="92"/>
      <c r="F36" s="13"/>
      <c r="G36" s="58"/>
      <c r="H36" s="59"/>
    </row>
    <row r="37" spans="1:9" ht="15.75" customHeight="1">
      <c r="A37" s="24" t="s">
        <v>94</v>
      </c>
      <c r="B37" s="49"/>
      <c r="C37" s="49"/>
      <c r="D37" s="93"/>
      <c r="E37" s="49"/>
      <c r="F37" s="72" t="s">
        <v>66</v>
      </c>
      <c r="G37" s="73" t="e">
        <f>+(H37/D$4)</f>
        <v>#VALUE!</v>
      </c>
      <c r="H37" s="94" t="e">
        <f>SUM(H18:H35)</f>
        <v>#VALUE!</v>
      </c>
      <c r="I37" s="52" t="s">
        <v>50</v>
      </c>
    </row>
    <row r="38" spans="1:9" ht="15.75" customHeight="1">
      <c r="A38" s="95"/>
      <c r="B38" s="21"/>
      <c r="C38" s="21"/>
      <c r="D38" s="11"/>
      <c r="E38" s="21"/>
      <c r="F38" s="77"/>
      <c r="G38" s="76"/>
    </row>
    <row r="39" spans="1:9" ht="15.75" customHeight="1">
      <c r="A39" s="53"/>
      <c r="B39" s="13"/>
    </row>
    <row r="40" spans="1:9" ht="15.75" customHeight="1">
      <c r="A40" s="96" t="s">
        <v>95</v>
      </c>
      <c r="B40" s="97"/>
      <c r="C40" s="71"/>
      <c r="D40" s="71"/>
      <c r="E40" s="71"/>
      <c r="F40" s="98" t="s">
        <v>66</v>
      </c>
      <c r="G40" s="73" t="e">
        <f>+(H40/D$4)</f>
        <v>#VALUE!</v>
      </c>
      <c r="H40" s="99" t="e">
        <f>+(H15-H37)</f>
        <v>#VALUE!</v>
      </c>
      <c r="I40" s="52" t="s">
        <v>50</v>
      </c>
    </row>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I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1000"/>
  <sheetViews>
    <sheetView topLeftCell="A24" workbookViewId="0">
      <selection activeCell="A13" sqref="A13"/>
    </sheetView>
  </sheetViews>
  <sheetFormatPr baseColWidth="10" defaultColWidth="12.6640625" defaultRowHeight="15" customHeight="1"/>
  <cols>
    <col min="1" max="1" width="21.83203125" customWidth="1"/>
    <col min="2" max="2" width="8.83203125" customWidth="1"/>
    <col min="3" max="3" width="4.1640625" customWidth="1"/>
    <col min="4" max="4" width="3.83203125" customWidth="1"/>
    <col min="5" max="5" width="25.1640625" customWidth="1"/>
    <col min="6" max="7" width="7.6640625" customWidth="1"/>
    <col min="8" max="8" width="16.83203125" customWidth="1"/>
    <col min="9" max="26" width="7.6640625" customWidth="1"/>
  </cols>
  <sheetData>
    <row r="3" spans="1:9">
      <c r="A3" s="188"/>
      <c r="B3" s="187"/>
    </row>
    <row r="4" spans="1:9">
      <c r="A4" s="1" t="s">
        <v>1</v>
      </c>
      <c r="B4" s="3"/>
      <c r="E4" s="4" t="s">
        <v>2</v>
      </c>
      <c r="F4" s="6"/>
      <c r="H4" s="4" t="s">
        <v>4</v>
      </c>
      <c r="I4" s="6"/>
    </row>
    <row r="5" spans="1:9" ht="14">
      <c r="A5" s="8" t="s">
        <v>5</v>
      </c>
      <c r="B5" s="10"/>
      <c r="E5" s="8" t="s">
        <v>6</v>
      </c>
      <c r="F5" s="12"/>
      <c r="H5" s="14" t="s">
        <v>7</v>
      </c>
      <c r="I5" s="12"/>
    </row>
    <row r="6" spans="1:9">
      <c r="A6" s="8" t="s">
        <v>8</v>
      </c>
      <c r="B6" s="19">
        <f>B4*B5</f>
        <v>0</v>
      </c>
      <c r="E6" s="14" t="s">
        <v>9</v>
      </c>
      <c r="F6" s="10"/>
      <c r="H6" s="8" t="s">
        <v>10</v>
      </c>
      <c r="I6" s="12"/>
    </row>
    <row r="7" spans="1:9">
      <c r="A7" s="8" t="s">
        <v>11</v>
      </c>
      <c r="B7" s="23">
        <f>+(B10*B6*B8)</f>
        <v>0</v>
      </c>
      <c r="E7" s="8" t="s">
        <v>13</v>
      </c>
      <c r="F7" s="19">
        <f>F6*B16</f>
        <v>0</v>
      </c>
      <c r="H7" s="8" t="s">
        <v>14</v>
      </c>
      <c r="I7" s="26"/>
    </row>
    <row r="8" spans="1:9">
      <c r="A8" s="8" t="s">
        <v>15</v>
      </c>
      <c r="B8" s="12"/>
      <c r="E8" s="27"/>
      <c r="F8" s="35"/>
      <c r="H8" s="8" t="s">
        <v>20</v>
      </c>
      <c r="I8" s="10"/>
    </row>
    <row r="9" spans="1:9">
      <c r="A9" s="8" t="s">
        <v>21</v>
      </c>
      <c r="B9" s="35">
        <f>B8*7</f>
        <v>0</v>
      </c>
      <c r="E9" s="37" t="s">
        <v>22</v>
      </c>
      <c r="F9" s="39">
        <f>F7*F5</f>
        <v>0</v>
      </c>
      <c r="H9" s="8" t="s">
        <v>23</v>
      </c>
      <c r="I9" s="41"/>
    </row>
    <row r="10" spans="1:9">
      <c r="A10" s="8" t="s">
        <v>24</v>
      </c>
      <c r="B10" s="12"/>
      <c r="F10" s="43"/>
      <c r="H10" s="8" t="s">
        <v>25</v>
      </c>
      <c r="I10" s="10"/>
    </row>
    <row r="11" spans="1:9">
      <c r="A11" s="8" t="s">
        <v>26</v>
      </c>
      <c r="B11" s="12"/>
      <c r="F11" s="43"/>
      <c r="H11" s="27"/>
      <c r="I11" s="41"/>
    </row>
    <row r="12" spans="1:9">
      <c r="A12" s="8" t="s">
        <v>27</v>
      </c>
      <c r="B12" s="10"/>
      <c r="H12" s="45" t="s">
        <v>28</v>
      </c>
      <c r="I12" s="19">
        <f>I9+I10</f>
        <v>0</v>
      </c>
    </row>
    <row r="13" spans="1:9">
      <c r="A13" s="14" t="s">
        <v>30</v>
      </c>
      <c r="B13" s="23">
        <f>+(B12*B11*B10*B8)</f>
        <v>0</v>
      </c>
      <c r="H13" s="37" t="s">
        <v>33</v>
      </c>
      <c r="I13" s="39">
        <f>I12*I5</f>
        <v>0</v>
      </c>
    </row>
    <row r="14" spans="1:9">
      <c r="A14" s="27"/>
      <c r="B14" s="35"/>
      <c r="E14" s="4" t="s">
        <v>36</v>
      </c>
      <c r="F14" s="6"/>
    </row>
    <row r="15" spans="1:9">
      <c r="A15" s="27"/>
      <c r="B15" s="35"/>
      <c r="E15" s="14" t="s">
        <v>41</v>
      </c>
      <c r="F15" s="12">
        <v>0</v>
      </c>
    </row>
    <row r="16" spans="1:9" ht="14">
      <c r="A16" s="8" t="s">
        <v>42</v>
      </c>
      <c r="B16" s="50"/>
      <c r="E16" s="8" t="s">
        <v>43</v>
      </c>
      <c r="F16" s="10">
        <v>0.28000000000000003</v>
      </c>
    </row>
    <row r="17" spans="1:6" ht="14">
      <c r="A17" s="14" t="s">
        <v>44</v>
      </c>
      <c r="B17" s="12"/>
      <c r="E17" s="14" t="s">
        <v>45</v>
      </c>
      <c r="F17" s="12">
        <v>100</v>
      </c>
    </row>
    <row r="18" spans="1:6">
      <c r="A18" s="27"/>
      <c r="B18" s="35"/>
      <c r="E18" s="14" t="s">
        <v>46</v>
      </c>
      <c r="F18" s="19">
        <f>F16*F17</f>
        <v>28.000000000000004</v>
      </c>
    </row>
    <row r="19" spans="1:6">
      <c r="A19" s="14" t="s">
        <v>48</v>
      </c>
      <c r="B19" s="61"/>
      <c r="E19" s="14" t="s">
        <v>53</v>
      </c>
      <c r="F19" s="19">
        <f>F18*B16</f>
        <v>0</v>
      </c>
    </row>
    <row r="20" spans="1:6">
      <c r="A20" s="63" t="s">
        <v>54</v>
      </c>
      <c r="B20" s="65">
        <f>B16*B19</f>
        <v>0</v>
      </c>
      <c r="E20" s="37" t="s">
        <v>56</v>
      </c>
      <c r="F20" s="39">
        <f>F19*F15</f>
        <v>0</v>
      </c>
    </row>
    <row r="21" spans="1:6" ht="15.75" customHeight="1"/>
    <row r="22" spans="1:6" ht="15.75" customHeight="1">
      <c r="E22" s="4" t="s">
        <v>57</v>
      </c>
      <c r="F22" s="6"/>
    </row>
    <row r="23" spans="1:6" ht="15.75" customHeight="1">
      <c r="E23" s="8" t="s">
        <v>58</v>
      </c>
      <c r="F23" s="12"/>
    </row>
    <row r="24" spans="1:6" ht="15.75" customHeight="1">
      <c r="E24" s="14" t="s">
        <v>59</v>
      </c>
      <c r="F24" s="10"/>
    </row>
    <row r="25" spans="1:6" ht="15.75" customHeight="1">
      <c r="E25" s="8" t="s">
        <v>61</v>
      </c>
      <c r="F25" s="12"/>
    </row>
    <row r="26" spans="1:6" ht="15.75" customHeight="1">
      <c r="E26" s="14" t="s">
        <v>62</v>
      </c>
      <c r="F26" s="19">
        <f>F24*F25</f>
        <v>0</v>
      </c>
    </row>
    <row r="27" spans="1:6" ht="15.75" customHeight="1">
      <c r="E27" s="8" t="s">
        <v>63</v>
      </c>
      <c r="F27" s="19">
        <f>F26*B16</f>
        <v>0</v>
      </c>
    </row>
    <row r="28" spans="1:6" ht="15.75" customHeight="1">
      <c r="E28" s="37" t="s">
        <v>64</v>
      </c>
      <c r="F28" s="39">
        <f>F27*F23</f>
        <v>0</v>
      </c>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 + Disclaimer</vt:lpstr>
      <vt:lpstr>SAMPLE_Budget</vt:lpstr>
      <vt:lpstr>SAMPLE_Maintenance</vt:lpstr>
      <vt:lpstr>BLANK_Budget</vt:lpstr>
      <vt:lpstr>BLANK_Solar Maintenance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Jamala Harrison</cp:lastModifiedBy>
  <dcterms:created xsi:type="dcterms:W3CDTF">2019-06-18T18:14:17Z</dcterms:created>
  <dcterms:modified xsi:type="dcterms:W3CDTF">2021-07-27T20:58:14Z</dcterms:modified>
</cp:coreProperties>
</file>